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KKell\Downloads\"/>
    </mc:Choice>
  </mc:AlternateContent>
  <xr:revisionPtr revIDLastSave="0" documentId="13_ncr:1_{30DD52B8-1CE0-4430-A093-0440B9216B6B}" xr6:coauthVersionLast="47" xr6:coauthVersionMax="47" xr10:uidLastSave="{00000000-0000-0000-0000-000000000000}"/>
  <bookViews>
    <workbookView xWindow="-120" yWindow="-120" windowWidth="29040" windowHeight="15720" xr2:uid="{2F26E887-5E25-4464-B842-78D916259050}"/>
  </bookViews>
  <sheets>
    <sheet name="Payment Calc Sum – Tri Tier 1" sheetId="1" r:id="rId1"/>
    <sheet name="Samples" sheetId="3" r:id="rId2"/>
  </sheets>
  <definedNames>
    <definedName name="_xlnm.Print_Titles" localSheetId="0">'Payment Calc Sum – Tri Tier 1'!$1:$22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8" i="3" l="1"/>
  <c r="R27"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31" i="3"/>
  <c r="K23" i="3"/>
  <c r="K72" i="1"/>
  <c r="K71"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24" i="1"/>
  <c r="K23" i="1"/>
  <c r="Q28" i="3"/>
  <c r="K25" i="3"/>
  <c r="K26" i="3"/>
  <c r="K27" i="3"/>
  <c r="K28" i="3"/>
  <c r="K29" i="3"/>
  <c r="K30" i="3"/>
  <c r="K66" i="3"/>
  <c r="K67" i="3"/>
  <c r="K68" i="3"/>
  <c r="K69" i="3"/>
  <c r="K70" i="3"/>
  <c r="K71" i="3"/>
  <c r="K72" i="3"/>
  <c r="K24" i="3"/>
  <c r="R25" i="3" l="1"/>
  <c r="Q25" i="3"/>
  <c r="Q24" i="3"/>
  <c r="M25" i="3"/>
  <c r="L25" i="3"/>
  <c r="A27" i="3"/>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R72" i="3" l="1"/>
  <c r="Q72" i="3"/>
  <c r="M72" i="3"/>
  <c r="L72" i="3"/>
  <c r="R71" i="3"/>
  <c r="Q71" i="3"/>
  <c r="M71" i="3"/>
  <c r="L71" i="3"/>
  <c r="R70" i="3"/>
  <c r="Q70" i="3"/>
  <c r="M70" i="3"/>
  <c r="L70" i="3"/>
  <c r="R69" i="3"/>
  <c r="Q69" i="3"/>
  <c r="M69" i="3"/>
  <c r="L69" i="3"/>
  <c r="R68" i="3"/>
  <c r="Q68" i="3"/>
  <c r="M68" i="3"/>
  <c r="L68" i="3"/>
  <c r="R67" i="3"/>
  <c r="Q67" i="3"/>
  <c r="M67" i="3"/>
  <c r="L67" i="3"/>
  <c r="R66" i="3"/>
  <c r="Q66" i="3"/>
  <c r="M66" i="3"/>
  <c r="L66" i="3"/>
  <c r="R65" i="3"/>
  <c r="Q65" i="3"/>
  <c r="M65" i="3"/>
  <c r="L65" i="3"/>
  <c r="R64" i="3"/>
  <c r="Q64" i="3"/>
  <c r="M64" i="3"/>
  <c r="L64" i="3"/>
  <c r="R63" i="3"/>
  <c r="Q63" i="3"/>
  <c r="M63" i="3"/>
  <c r="L63" i="3"/>
  <c r="R62" i="3"/>
  <c r="Q62" i="3"/>
  <c r="M62" i="3"/>
  <c r="L62" i="3"/>
  <c r="R61" i="3"/>
  <c r="Q61" i="3"/>
  <c r="M61" i="3"/>
  <c r="L61" i="3"/>
  <c r="R60" i="3"/>
  <c r="Q60" i="3"/>
  <c r="M60" i="3"/>
  <c r="L60" i="3"/>
  <c r="R59" i="3"/>
  <c r="Q59" i="3"/>
  <c r="M59" i="3"/>
  <c r="L59" i="3"/>
  <c r="R58" i="3"/>
  <c r="Q58" i="3"/>
  <c r="M58" i="3"/>
  <c r="L58" i="3"/>
  <c r="R57" i="3"/>
  <c r="Q57" i="3"/>
  <c r="M57" i="3"/>
  <c r="L57" i="3"/>
  <c r="R56" i="3"/>
  <c r="Q56" i="3"/>
  <c r="M56" i="3"/>
  <c r="L56" i="3"/>
  <c r="R55" i="3"/>
  <c r="Q55" i="3"/>
  <c r="M55" i="3"/>
  <c r="L55" i="3"/>
  <c r="R54" i="3"/>
  <c r="Q54" i="3"/>
  <c r="M54" i="3"/>
  <c r="L54" i="3"/>
  <c r="R53" i="3"/>
  <c r="Q53" i="3"/>
  <c r="M53" i="3"/>
  <c r="L53" i="3"/>
  <c r="R52" i="3"/>
  <c r="Q52" i="3"/>
  <c r="M52" i="3"/>
  <c r="L52" i="3"/>
  <c r="R51" i="3"/>
  <c r="Q51" i="3"/>
  <c r="M51" i="3"/>
  <c r="L51" i="3"/>
  <c r="R50" i="3"/>
  <c r="Q50" i="3"/>
  <c r="M50" i="3"/>
  <c r="L50" i="3"/>
  <c r="R49" i="3"/>
  <c r="Q49" i="3"/>
  <c r="M49" i="3"/>
  <c r="L49" i="3"/>
  <c r="R48" i="3"/>
  <c r="Q48" i="3"/>
  <c r="M48" i="3"/>
  <c r="L48" i="3"/>
  <c r="R47" i="3"/>
  <c r="Q47" i="3"/>
  <c r="M47" i="3"/>
  <c r="L47" i="3"/>
  <c r="R46" i="3"/>
  <c r="Q46" i="3"/>
  <c r="M46" i="3"/>
  <c r="L46" i="3"/>
  <c r="R45" i="3"/>
  <c r="Q45" i="3"/>
  <c r="M45" i="3"/>
  <c r="L45" i="3"/>
  <c r="R44" i="3"/>
  <c r="Q44" i="3"/>
  <c r="M44" i="3"/>
  <c r="L44" i="3"/>
  <c r="R43" i="3"/>
  <c r="Q43" i="3"/>
  <c r="M43" i="3"/>
  <c r="L43" i="3"/>
  <c r="R42" i="3"/>
  <c r="Q42" i="3"/>
  <c r="M42" i="3"/>
  <c r="L42" i="3"/>
  <c r="R41" i="3"/>
  <c r="Q41" i="3"/>
  <c r="M41" i="3"/>
  <c r="L41" i="3"/>
  <c r="R40" i="3"/>
  <c r="Q40" i="3"/>
  <c r="M40" i="3"/>
  <c r="L40" i="3"/>
  <c r="R39" i="3"/>
  <c r="Q39" i="3"/>
  <c r="M39" i="3"/>
  <c r="L39" i="3"/>
  <c r="R38" i="3"/>
  <c r="Q38" i="3"/>
  <c r="M38" i="3"/>
  <c r="L38" i="3"/>
  <c r="R37" i="3"/>
  <c r="Q37" i="3"/>
  <c r="M37" i="3"/>
  <c r="L37" i="3"/>
  <c r="R36" i="3"/>
  <c r="Q36" i="3"/>
  <c r="M36" i="3"/>
  <c r="L36" i="3"/>
  <c r="R35" i="3"/>
  <c r="Q35" i="3"/>
  <c r="M35" i="3"/>
  <c r="L35" i="3"/>
  <c r="R34" i="3"/>
  <c r="Q34" i="3"/>
  <c r="M34" i="3"/>
  <c r="L34" i="3"/>
  <c r="R33" i="3"/>
  <c r="Q33" i="3"/>
  <c r="M33" i="3"/>
  <c r="L33" i="3"/>
  <c r="R32" i="3"/>
  <c r="Q32" i="3"/>
  <c r="M32" i="3"/>
  <c r="L32" i="3"/>
  <c r="R31" i="3"/>
  <c r="Q31" i="3"/>
  <c r="M31" i="3"/>
  <c r="L31" i="3"/>
  <c r="R30" i="3"/>
  <c r="Q30" i="3"/>
  <c r="M30" i="3"/>
  <c r="L30" i="3"/>
  <c r="R29" i="3"/>
  <c r="Q29" i="3"/>
  <c r="M29" i="3"/>
  <c r="L29" i="3"/>
  <c r="M28" i="3"/>
  <c r="L28" i="3"/>
  <c r="Q27" i="3"/>
  <c r="M27" i="3"/>
  <c r="L27" i="3"/>
  <c r="R26" i="3"/>
  <c r="Q26" i="3"/>
  <c r="M26" i="3"/>
  <c r="L26" i="3"/>
  <c r="R24" i="3"/>
  <c r="M24" i="3"/>
  <c r="L24" i="3"/>
  <c r="A24" i="3"/>
  <c r="R23" i="3"/>
  <c r="Q23" i="3"/>
  <c r="M23" i="3"/>
  <c r="L23" i="3"/>
  <c r="R16" i="3" l="1"/>
  <c r="R15" i="3"/>
  <c r="R77" i="3"/>
  <c r="M77" i="3"/>
  <c r="R18" i="3" l="1"/>
  <c r="R79" i="3"/>
  <c r="R80" i="3" s="1"/>
  <c r="H14" i="3" s="1"/>
  <c r="H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1" authorId="0" shapeId="0" xr:uid="{8B6E7672-8CF9-46FD-8A1E-1910B6428BA1}">
      <text>
        <r>
          <rPr>
            <b/>
            <sz val="9"/>
            <color indexed="81"/>
            <rFont val="Tahoma"/>
            <family val="2"/>
          </rPr>
          <t>Option 3</t>
        </r>
      </text>
    </comment>
    <comment ref="B37" authorId="0" shapeId="0" xr:uid="{F16A6BF8-A801-491F-8D24-7B6C4A7652FC}">
      <text>
        <r>
          <rPr>
            <b/>
            <sz val="9"/>
            <color indexed="81"/>
            <rFont val="Tahoma"/>
            <family val="2"/>
          </rPr>
          <t>Option 4</t>
        </r>
        <r>
          <rPr>
            <sz val="9"/>
            <color indexed="81"/>
            <rFont val="Tahoma"/>
            <family val="2"/>
          </rPr>
          <t xml:space="preserve">
</t>
        </r>
      </text>
    </comment>
    <comment ref="R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<sst xmlns="http://schemas.openxmlformats.org/spreadsheetml/2006/main" count="196" uniqueCount="99">
  <si>
    <t>State of California
CalRecycle 748-Tribe-1 (Rev 02/2026)</t>
  </si>
  <si>
    <t>Payment Calculation Summary – Tier 1</t>
  </si>
  <si>
    <t xml:space="preserve">Department of Resources Recycling and Recovery (CalRecycle) Division of Circular Economy/ Financial Resources Section </t>
  </si>
  <si>
    <t>Tribal Entity</t>
  </si>
  <si>
    <t>Grantee Name:</t>
  </si>
  <si>
    <t>Grant Number:</t>
  </si>
  <si>
    <t xml:space="preserve">Payment Request Summary
</t>
  </si>
  <si>
    <t xml:space="preserve">  Refer to the Grant Payment Request (GPR) form (CalRecycle 87)</t>
  </si>
  <si>
    <t>Instructions:</t>
  </si>
  <si>
    <t>Tire Usage Summary</t>
  </si>
  <si>
    <t xml:space="preserve">     • Fill out white areas only, as appropriate.  Enter grantee (business) name and grant number (e.g. TRP18-25-1234) above.</t>
  </si>
  <si>
    <t>Associated with Payment Request #:</t>
  </si>
  <si>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</si>
  <si>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Pounds of Crumb Rubber</t>
  </si>
  <si>
    <t>(refer to section 4 of the GPR form)</t>
  </si>
  <si>
    <r>
      <t xml:space="preserve">     • For </t>
    </r>
    <r>
      <rPr>
        <b/>
        <i/>
        <sz val="10"/>
        <color rgb="FF000000"/>
        <rFont val="Arial"/>
        <family val="2"/>
      </rPr>
      <t>Hot-Mix project(s)</t>
    </r>
    <r>
      <rPr>
        <i/>
        <sz val="10"/>
        <color indexed="8"/>
        <rFont val="Arial"/>
        <family val="2"/>
      </rPr>
      <t>, complete "RAC" sections only (column B to J).</t>
    </r>
  </si>
  <si>
    <t>Expenditure Period:</t>
  </si>
  <si>
    <t>- to -</t>
  </si>
  <si>
    <r>
      <t xml:space="preserve">     • For </t>
    </r>
    <r>
      <rPr>
        <b/>
        <i/>
        <sz val="10"/>
        <color theme="1"/>
        <rFont val="Arial"/>
        <family val="2"/>
      </rPr>
      <t>Chip Seal project(s)</t>
    </r>
    <r>
      <rPr>
        <i/>
        <sz val="10"/>
        <color theme="1"/>
        <rFont val="Arial"/>
        <family val="2"/>
      </rPr>
      <t>, complete "CHIP SEAL" sections only (column B to G, then N to O).</t>
    </r>
  </si>
  <si>
    <t>Passenger Tire Equivalents (PTEs)</t>
  </si>
  <si>
    <t>(refer to section 5 of the GPR form)</t>
  </si>
  <si>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</si>
  <si>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Hot-Mix Project(s) Subtotal:</t>
  </si>
  <si>
    <t xml:space="preserve">     • See Crumb Rubber Information section (bottom right corner; under the table below) for the total weight of crumb rubber used and total number of PTEs diverted.</t>
  </si>
  <si>
    <t>Calculation breakdown and formulas used are located under the table below.</t>
  </si>
  <si>
    <t>Chip Seal Projects(s) Subtotal:</t>
  </si>
  <si>
    <t xml:space="preserve">       These totals (see also Tire Usage Summary, next right) will help you complete the narrative portion of the Project Summary and Status section of the Final Report.</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</si>
  <si>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</si>
  <si>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TOTAL AMOUNT REQUESTED FOR REIMBURSEMENT:</t>
  </si>
  <si>
    <t xml:space="preserve">     • Refer to the Procedures &amp; Requirements (P&amp;Rs) document under the Grant Payment Request and Documentation section for more details.</t>
  </si>
  <si>
    <t>(enter this amount on section 7 of the GPR form; if amount is greater than your current grant balance, enter balance amount)</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</si>
  <si>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</si>
  <si>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t>Street From
(e.g. Post Mile or Point A)</t>
  </si>
  <si>
    <t>Street To
(e.g. Post Mile or Point B)</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</si>
  <si>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</si>
  <si>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</si>
  <si>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</si>
  <si>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</si>
  <si>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</si>
  <si>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</si>
  <si>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</si>
  <si>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</si>
  <si>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</si>
  <si>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</si>
  <si>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</si>
  <si>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CHIP SEAL
REIMBURSEMENT 
RATE
</t>
    </r>
    <r>
      <rPr>
        <sz val="12"/>
        <color theme="1"/>
        <rFont val="Arial"/>
        <family val="2"/>
      </rPr>
      <t xml:space="preserve">
($ per square yard)</t>
    </r>
  </si>
  <si>
    <r>
      <rPr>
        <b/>
        <sz val="12"/>
        <color theme="1"/>
        <rFont val="Arial"/>
        <family val="2"/>
      </rPr>
      <t xml:space="preserve">CHIP SEAL REIMBURSEMENT AMOUNT
</t>
    </r>
    <r>
      <rPr>
        <sz val="12"/>
        <color theme="1"/>
        <rFont val="Arial"/>
        <family val="2"/>
      </rPr>
      <t>(subtotal)</t>
    </r>
  </si>
  <si>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</si>
  <si>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Formulas for Calculating Weight of Crumb Rubber and Number of Tires Used</t>
  </si>
  <si>
    <t>Crumb Rubber Information</t>
  </si>
  <si>
    <t>Hot-Mix Projects:</t>
  </si>
  <si>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</si>
  <si>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t>Hot-Mix Subtotal =</t>
  </si>
  <si>
    <t>Chip Seal Subtotal =</t>
  </si>
  <si>
    <t xml:space="preserve">   number of tires used (PTEs) = (weight of crumb rubber used) ÷ (12 pounds per tire)</t>
  </si>
  <si>
    <t>Chip Seal Projects:</t>
  </si>
  <si>
    <r>
      <t>Total Weight of Crumb Rubber Used</t>
    </r>
    <r>
      <rPr>
        <b/>
        <sz val="14"/>
        <color theme="1"/>
        <rFont val="Arial"/>
        <family val="2"/>
      </rPr>
      <t>*</t>
    </r>
    <r>
      <rPr>
        <b/>
        <sz val="12"/>
        <color theme="1"/>
        <rFont val="Arial"/>
        <family val="2"/>
      </rPr>
      <t xml:space="preserve"> (pounds)  =</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</si>
  <si>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</si>
  <si>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t>Number of Passenger Tire Equivalents (PTEs) Diverted</t>
    </r>
    <r>
      <rPr>
        <b/>
        <sz val="14"/>
        <color theme="1"/>
        <rFont val="Arial"/>
        <family val="2"/>
      </rPr>
      <t>*</t>
    </r>
    <r>
      <rPr>
        <b/>
        <sz val="12"/>
        <color theme="1"/>
        <rFont val="Arial"/>
        <family val="2"/>
      </rPr>
      <t xml:space="preserve">  =</t>
    </r>
  </si>
  <si>
    <t xml:space="preserve">   number of tires used (PTEs) = (weight of crumb rubber) ÷ (12 pounds per tire)</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</si>
  <si>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</si>
  <si>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</si>
  <si>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t>City of ABC</t>
  </si>
  <si>
    <t>TRP18-25-1234</t>
  </si>
  <si>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</si>
  <si>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r>
      <rPr>
        <b/>
        <sz val="12"/>
        <rFont val="Arial"/>
        <family val="2"/>
      </rPr>
      <t>2026 Street Rehabilitation Project</t>
    </r>
    <r>
      <rPr>
        <sz val="12"/>
        <rFont val="Arial"/>
        <family val="2"/>
      </rPr>
      <t>; Main Street</t>
    </r>
  </si>
  <si>
    <t>4th Ave</t>
  </si>
  <si>
    <t>24th Ave</t>
  </si>
  <si>
    <t>Hot-Mix and Chip Seal</t>
  </si>
  <si>
    <t>Asphalt-Rubber/Field Blend</t>
  </si>
  <si>
    <t>RAC-2</t>
  </si>
  <si>
    <t>2026 Street Resurfacing Project</t>
  </si>
  <si>
    <t>Pine Street</t>
  </si>
  <si>
    <t>East Way</t>
  </si>
  <si>
    <t>South Ave</t>
  </si>
  <si>
    <t>Chip Seal</t>
  </si>
  <si>
    <t>Overpass Trail</t>
  </si>
  <si>
    <t>South Road</t>
  </si>
  <si>
    <t>North Pass</t>
  </si>
  <si>
    <t>Terminal Blend</t>
  </si>
  <si>
    <t>Main Street</t>
  </si>
  <si>
    <t>1st Ave</t>
  </si>
  <si>
    <t>5th Ave</t>
  </si>
  <si>
    <t>Hot-Mix</t>
  </si>
  <si>
    <t>I Street</t>
  </si>
  <si>
    <t>2nd Ave</t>
  </si>
  <si>
    <t>6th Ave</t>
  </si>
  <si>
    <t>J Street</t>
  </si>
  <si>
    <t>3rd Ave</t>
  </si>
  <si>
    <t>7th Ave</t>
  </si>
  <si>
    <t>K Street</t>
  </si>
  <si>
    <t>8th Ave</t>
  </si>
  <si>
    <t>2027 Street Resurfacing Project</t>
  </si>
  <si>
    <t>2nd ave</t>
  </si>
  <si>
    <t>Class 1 Bikeways Project</t>
  </si>
  <si>
    <t>Disability Access Project</t>
  </si>
  <si>
    <t xml:space="preserve">     ABC Village Park</t>
  </si>
  <si>
    <t xml:space="preserve">     XYZ Park</t>
  </si>
  <si>
    <t>Greenway Project/ABC Trail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</si>
</sst>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5" x14ac:knownFonts="1">
    <font>
      <sz val="11"/>
      <color theme="1"/>
      <name val="Calibri"/>
      <family val="2"/>
      <scheme val="minor"/>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2" fillId="0" borderId="0" applyFont="0" applyFill="0" applyBorder="0" applyAlignment="0" applyProtection="0"/>
  </cellStyleXfs>
  <cellXfs count="185">
    <xf numFmtId="0" fontId="0" fillId="0" borderId="0" xfId="0"/>
    <xf numFmtId="0" fontId="4" fillId="0" borderId="0" xfId="0" applyFont="1"/>
    <xf numFmtId="0" fontId="14" fillId="2" borderId="0" xfId="0" applyFont="1" applyFill="1"/>
    <xf numFmtId="0" fontId="14" fillId="2" borderId="0" xfId="0" applyFont="1" applyFill="1" applyAlignment="1">
      <alignment horizontal="center"/>
    </xf>
    <xf numFmtId="0" fontId="0" fillId="2" borderId="0" xfId="0" applyFill="1"/>
    <xf numFmtId="0" fontId="10" fillId="3" borderId="4" xfId="0" applyFont="1" applyFill="1" applyBorder="1"/>
    <xf numFmtId="0" fontId="0" fillId="3" borderId="0" xfId="0" applyFill="1"/>
    <xf numFmtId="0" fontId="0" fillId="3" borderId="5" xfId="0" applyFill="1" applyBorder="1"/>
    <xf numFmtId="0" fontId="8" fillId="3" borderId="0" xfId="0" applyFont="1" applyFill="1" applyAlignment="1">
      <alignment horizontal="left" vertical="center"/>
    </xf>
    <xf numFmtId="0" fontId="8" fillId="3" borderId="5" xfId="0" applyFont="1" applyFill="1" applyBorder="1" applyAlignment="1">
      <alignment horizontal="left" vertical="center"/>
    </xf>
    <xf numFmtId="0" fontId="9" fillId="3" borderId="7" xfId="0" applyFont="1" applyFill="1" applyBorder="1" applyAlignment="1">
      <alignment horizontal="left" vertical="center"/>
    </xf>
    <xf numFmtId="0" fontId="9" fillId="3" borderId="8" xfId="0" applyFont="1" applyFill="1" applyBorder="1" applyAlignment="1">
      <alignment horizontal="left" vertical="center"/>
    </xf>
    <xf numFmtId="0" fontId="3" fillId="3" borderId="0" xfId="0" applyFont="1" applyFill="1" applyAlignment="1">
      <alignment horizontal="right"/>
    </xf>
    <xf numFmtId="0" fontId="19" fillId="3" borderId="0" xfId="0" quotePrefix="1" applyFont="1" applyFill="1" applyAlignment="1">
      <alignment horizontal="center"/>
    </xf>
    <xf numFmtId="0" fontId="3" fillId="3" borderId="5" xfId="0" applyFont="1" applyFill="1" applyBorder="1" applyAlignment="1">
      <alignment horizontal="right"/>
    </xf>
    <xf numFmtId="0" fontId="0" fillId="3" borderId="7" xfId="0" applyFill="1" applyBorder="1"/>
    <xf numFmtId="0" fontId="10" fillId="3" borderId="6" xfId="0" applyFont="1" applyFill="1" applyBorder="1"/>
    <xf numFmtId="0" fontId="12" fillId="3" borderId="0" xfId="0" applyFont="1" applyFill="1"/>
    <xf numFmtId="0" fontId="0" fillId="3" borderId="8" xfId="0" applyFill="1" applyBorder="1"/>
    <xf numFmtId="0" fontId="11" fillId="3" borderId="4" xfId="0" applyFont="1" applyFill="1" applyBorder="1" applyAlignment="1">
      <alignment horizontal="left" vertical="center"/>
    </xf>
    <xf numFmtId="0" fontId="27" fillId="3" borderId="0" xfId="0" applyFont="1" applyFill="1"/>
    <xf numFmtId="0" fontId="22" fillId="3" borderId="0" xfId="0" applyFont="1" applyFill="1" applyAlignment="1">
      <alignment horizontal="right"/>
    </xf>
    <xf numFmtId="0" fontId="0" fillId="3" borderId="0" xfId="0" applyFill="1" applyAlignment="1">
      <alignment vertical="center"/>
    </xf>
    <xf numFmtId="0" fontId="0" fillId="3" borderId="5" xfId="0" applyFill="1" applyBorder="1" applyAlignment="1">
      <alignment vertical="center"/>
    </xf>
    <xf numFmtId="0" fontId="11" fillId="3" borderId="6" xfId="0" applyFont="1" applyFill="1" applyBorder="1" applyAlignment="1">
      <alignment horizontal="left" vertical="top"/>
    </xf>
    <xf numFmtId="10" fontId="7" fillId="0" borderId="16" xfId="0" applyNumberFormat="1" applyFont="1" applyBorder="1" applyAlignment="1" applyProtection="1">
      <alignment horizontal="center"/>
      <protection locked="0"/>
    </xf>
    <xf numFmtId="10" fontId="7" fillId="0" borderId="19" xfId="0" applyNumberFormat="1" applyFont="1" applyBorder="1" applyAlignment="1" applyProtection="1">
      <alignment horizontal="center"/>
      <protection locked="0"/>
    </xf>
    <xf numFmtId="10" fontId="7" fillId="0" borderId="22" xfId="0" applyNumberFormat="1" applyFont="1" applyBorder="1" applyAlignment="1" applyProtection="1">
      <alignment horizontal="center"/>
      <protection locked="0"/>
    </xf>
    <xf numFmtId="10" fontId="7" fillId="0" borderId="14" xfId="0" applyNumberFormat="1" applyFont="1" applyBorder="1" applyAlignment="1" applyProtection="1">
      <alignment horizontal="center"/>
      <protection locked="0"/>
    </xf>
    <xf numFmtId="10" fontId="7" fillId="0" borderId="17" xfId="0" applyNumberFormat="1" applyFont="1" applyBorder="1" applyAlignment="1" applyProtection="1">
      <alignment horizontal="center"/>
      <protection locked="0"/>
    </xf>
    <xf numFmtId="10" fontId="7" fillId="0" borderId="20" xfId="0" applyNumberFormat="1" applyFont="1" applyBorder="1" applyAlignment="1" applyProtection="1">
      <alignment horizontal="center"/>
      <protection locked="0"/>
    </xf>
    <xf numFmtId="0" fontId="15" fillId="3" borderId="1" xfId="0" applyFont="1" applyFill="1" applyBorder="1"/>
    <xf numFmtId="0" fontId="11" fillId="3" borderId="7" xfId="0" applyFont="1" applyFill="1" applyBorder="1" applyAlignment="1">
      <alignment horizontal="right" vertical="top"/>
    </xf>
    <xf numFmtId="164" fontId="22" fillId="3" borderId="5" xfId="0" applyNumberFormat="1" applyFont="1" applyFill="1" applyBorder="1" applyAlignment="1">
      <alignment shrinkToFit="1"/>
    </xf>
    <xf numFmtId="0" fontId="0" fillId="3" borderId="2" xfId="0" applyFill="1" applyBorder="1"/>
    <xf numFmtId="0" fontId="0" fillId="3" borderId="3" xfId="0" applyFill="1" applyBorder="1"/>
    <xf numFmtId="0" fontId="3" fillId="3" borderId="4" xfId="0" applyFont="1" applyFill="1" applyBorder="1"/>
    <xf numFmtId="4" fontId="3" fillId="4" borderId="0" xfId="0" applyNumberFormat="1" applyFont="1" applyFill="1" applyAlignment="1">
      <alignment shrinkToFit="1"/>
    </xf>
    <xf numFmtId="4" fontId="3" fillId="4" borderId="5" xfId="0" applyNumberFormat="1" applyFont="1" applyFill="1" applyBorder="1" applyAlignment="1">
      <alignment shrinkToFit="1"/>
    </xf>
    <xf numFmtId="0" fontId="15" fillId="3" borderId="2" xfId="0" applyFont="1" applyFill="1" applyBorder="1" applyAlignment="1">
      <alignment horizontal="left"/>
    </xf>
    <xf numFmtId="0" fontId="27" fillId="2" borderId="5" xfId="0" applyFont="1" applyFill="1" applyBorder="1" applyAlignment="1">
      <alignment horizontal="left"/>
    </xf>
    <xf numFmtId="0" fontId="0" fillId="2" borderId="5" xfId="0" applyFill="1" applyBorder="1"/>
    <xf numFmtId="0" fontId="31" fillId="2" borderId="0" xfId="0" applyFont="1" applyFill="1"/>
    <xf numFmtId="0" fontId="31" fillId="3" borderId="4" xfId="0" applyFont="1" applyFill="1" applyBorder="1"/>
    <xf numFmtId="0" fontId="31" fillId="3" borderId="0" xfId="0" applyFont="1" applyFill="1"/>
    <xf numFmtId="0" fontId="15" fillId="3" borderId="1" xfId="0" applyFont="1" applyFill="1" applyBorder="1" applyAlignment="1">
      <alignment horizontal="left" vertical="center"/>
    </xf>
    <xf numFmtId="0" fontId="11" fillId="3" borderId="0" xfId="0" applyFont="1" applyFill="1" applyAlignment="1">
      <alignment horizontal="right" vertical="top"/>
    </xf>
    <xf numFmtId="4" fontId="5" fillId="3" borderId="4" xfId="0" applyNumberFormat="1" applyFont="1" applyFill="1" applyBorder="1" applyAlignment="1">
      <alignment horizontal="right" vertical="center" shrinkToFit="1"/>
    </xf>
    <xf numFmtId="0" fontId="15" fillId="3" borderId="1" xfId="0" applyFont="1" applyFill="1" applyBorder="1" applyAlignment="1">
      <alignment vertical="center"/>
    </xf>
    <xf numFmtId="0" fontId="11" fillId="3" borderId="0" xfId="0" applyFont="1" applyFill="1" applyAlignment="1">
      <alignment horizontal="right"/>
    </xf>
    <xf numFmtId="0" fontId="0" fillId="3" borderId="6" xfId="0" applyFill="1" applyBorder="1"/>
    <xf numFmtId="0" fontId="15" fillId="2" borderId="0" xfId="0" applyFont="1" applyFill="1"/>
    <xf numFmtId="0" fontId="11" fillId="2" borderId="0" xfId="0" applyFont="1" applyFill="1" applyAlignment="1">
      <alignment vertical="center"/>
    </xf>
    <xf numFmtId="0" fontId="15" fillId="3" borderId="2" xfId="0" applyFont="1" applyFill="1" applyBorder="1"/>
    <xf numFmtId="0" fontId="11" fillId="3" borderId="0" xfId="0" applyFont="1" applyFill="1" applyAlignment="1">
      <alignment vertical="top"/>
    </xf>
    <xf numFmtId="168" fontId="5" fillId="3" borderId="0" xfId="0" applyNumberFormat="1" applyFont="1" applyFill="1" applyAlignment="1">
      <alignment horizontal="right" vertical="center" shrinkToFit="1"/>
    </xf>
    <xf numFmtId="0" fontId="3" fillId="3" borderId="0" xfId="0" applyFont="1" applyFill="1" applyAlignment="1">
      <alignment horizontal="left"/>
    </xf>
    <xf numFmtId="0" fontId="11" fillId="2" borderId="0" xfId="0" applyFont="1" applyFill="1" applyAlignment="1">
      <alignment vertical="top"/>
    </xf>
    <xf numFmtId="0" fontId="10" fillId="2" borderId="7" xfId="0" applyFont="1" applyFill="1" applyBorder="1" applyAlignment="1">
      <alignment vertical="top"/>
    </xf>
    <xf numFmtId="0" fontId="27" fillId="2" borderId="0" xfId="0" applyFont="1" applyFill="1"/>
    <xf numFmtId="0" fontId="11" fillId="3" borderId="4" xfId="0" applyFont="1" applyFill="1" applyBorder="1" applyAlignment="1">
      <alignment horizontal="left"/>
    </xf>
    <xf numFmtId="0" fontId="24" fillId="3" borderId="4" xfId="0" applyFont="1" applyFill="1" applyBorder="1" applyAlignment="1">
      <alignment horizontal="left" vertical="center"/>
    </xf>
    <xf numFmtId="0" fontId="6" fillId="2" borderId="0" xfId="0" applyFont="1" applyFill="1" applyAlignment="1">
      <alignment horizontal="right" vertical="center"/>
    </xf>
    <xf numFmtId="168" fontId="5" fillId="2" borderId="0" xfId="0" applyNumberFormat="1" applyFont="1" applyFill="1" applyAlignment="1">
      <alignment horizontal="right" vertical="center" shrinkToFit="1"/>
    </xf>
    <xf numFmtId="0" fontId="22" fillId="0" borderId="0" xfId="0" applyFont="1" applyAlignment="1" applyProtection="1">
      <alignment horizontal="left" vertical="center" shrinkToFit="1"/>
      <protection locked="0"/>
    </xf>
    <xf numFmtId="0" fontId="10" fillId="2" borderId="0" xfId="0" applyFont="1" applyFill="1" applyAlignment="1">
      <alignment vertical="top"/>
    </xf>
    <xf numFmtId="0" fontId="22" fillId="2" borderId="0" xfId="0" applyFont="1" applyFill="1" applyAlignment="1">
      <alignment horizontal="left" vertical="center" shrinkToFit="1"/>
    </xf>
    <xf numFmtId="0" fontId="3" fillId="2" borderId="0" xfId="0" applyFont="1" applyFill="1" applyAlignment="1">
      <alignment horizontal="left" vertical="center"/>
    </xf>
    <xf numFmtId="0" fontId="3" fillId="2" borderId="0" xfId="0" applyFont="1" applyFill="1"/>
    <xf numFmtId="0" fontId="22" fillId="0" borderId="0" xfId="0" applyFont="1" applyAlignment="1" applyProtection="1">
      <alignment horizontal="left" vertical="center"/>
      <protection locked="0"/>
    </xf>
    <xf numFmtId="0" fontId="22" fillId="0" borderId="0" xfId="0" applyFont="1" applyAlignment="1">
      <alignment horizontal="left" vertical="center"/>
    </xf>
    <xf numFmtId="0" fontId="22" fillId="0" borderId="0" xfId="0" applyFont="1" applyAlignment="1">
      <alignment horizontal="left" vertical="center" shrinkToFit="1"/>
    </xf>
    <xf numFmtId="10" fontId="7" fillId="0" borderId="19" xfId="0" applyNumberFormat="1" applyFont="1" applyBorder="1" applyAlignment="1">
      <alignment horizontal="center"/>
    </xf>
    <xf numFmtId="10" fontId="7" fillId="0" borderId="17" xfId="0" applyNumberFormat="1" applyFont="1" applyBorder="1" applyAlignment="1">
      <alignment horizontal="center"/>
    </xf>
    <xf numFmtId="10" fontId="7" fillId="0" borderId="22" xfId="0" applyNumberFormat="1" applyFont="1" applyBorder="1" applyAlignment="1">
      <alignment horizontal="center"/>
    </xf>
    <xf numFmtId="10" fontId="7" fillId="0" borderId="20" xfId="0" applyNumberFormat="1" applyFont="1" applyBorder="1" applyAlignment="1">
      <alignment horizontal="center"/>
    </xf>
    <xf numFmtId="0" fontId="7" fillId="5" borderId="23" xfId="0" applyFont="1" applyFill="1" applyBorder="1" applyAlignment="1">
      <alignment horizontal="left" vertical="center" shrinkToFit="1"/>
    </xf>
    <xf numFmtId="0" fontId="7" fillId="5" borderId="24" xfId="0" applyFont="1" applyFill="1" applyBorder="1" applyAlignment="1">
      <alignment horizontal="center" vertical="center" shrinkToFit="1"/>
    </xf>
    <xf numFmtId="0" fontId="7" fillId="0" borderId="17" xfId="0" applyFont="1" applyBorder="1" applyAlignment="1">
      <alignment horizontal="left" vertical="center" shrinkToFit="1"/>
    </xf>
    <xf numFmtId="0" fontId="7" fillId="0" borderId="18" xfId="0" applyFont="1" applyBorder="1" applyAlignment="1">
      <alignment horizontal="center" vertical="center" shrinkToFit="1"/>
    </xf>
    <xf numFmtId="0" fontId="33" fillId="5" borderId="17" xfId="0" applyFont="1" applyFill="1" applyBorder="1" applyAlignment="1">
      <alignment horizontal="left" vertical="center" shrinkToFit="1"/>
    </xf>
    <xf numFmtId="0" fontId="7" fillId="5" borderId="18" xfId="0" applyFont="1" applyFill="1" applyBorder="1" applyAlignment="1">
      <alignment horizontal="center" vertical="center" shrinkToFit="1"/>
    </xf>
    <xf numFmtId="0" fontId="7" fillId="5" borderId="17" xfId="0" applyFont="1" applyFill="1" applyBorder="1" applyAlignment="1">
      <alignment horizontal="left" vertical="center" shrinkToFit="1"/>
    </xf>
    <xf numFmtId="169" fontId="7" fillId="5" borderId="24" xfId="0" applyNumberFormat="1" applyFont="1" applyFill="1" applyBorder="1" applyAlignment="1">
      <alignment horizontal="right" vertical="center" shrinkToFit="1"/>
    </xf>
    <xf numFmtId="169" fontId="7" fillId="0" borderId="18" xfId="1" applyNumberFormat="1" applyFont="1" applyBorder="1" applyAlignment="1" applyProtection="1">
      <alignment horizontal="right" vertical="center" shrinkToFit="1"/>
    </xf>
    <xf numFmtId="169" fontId="7" fillId="5" borderId="18" xfId="1" applyNumberFormat="1" applyFont="1" applyFill="1" applyBorder="1" applyAlignment="1" applyProtection="1">
      <alignment horizontal="right" vertical="center" shrinkToFit="1"/>
    </xf>
    <xf numFmtId="169" fontId="7" fillId="5" borderId="15" xfId="0" applyNumberFormat="1" applyFont="1" applyFill="1" applyBorder="1" applyAlignment="1">
      <alignment horizontal="right" vertical="center" shrinkToFit="1"/>
    </xf>
    <xf numFmtId="169" fontId="7" fillId="0" borderId="18" xfId="0" applyNumberFormat="1" applyFont="1" applyBorder="1" applyAlignment="1">
      <alignment horizontal="right" vertical="center" shrinkToFit="1"/>
    </xf>
    <xf numFmtId="169" fontId="7" fillId="5" borderId="18" xfId="0" applyNumberFormat="1" applyFont="1" applyFill="1" applyBorder="1" applyAlignment="1">
      <alignment horizontal="right" vertical="center" shrinkToFit="1"/>
    </xf>
    <xf numFmtId="0" fontId="7" fillId="5" borderId="15" xfId="0" applyFont="1" applyFill="1" applyBorder="1" applyAlignment="1">
      <alignment horizontal="center" vertical="center" shrinkToFit="1"/>
    </xf>
    <xf numFmtId="10" fontId="7" fillId="5" borderId="16" xfId="0" applyNumberFormat="1" applyFont="1" applyFill="1" applyBorder="1" applyAlignment="1">
      <alignment horizontal="center"/>
    </xf>
    <xf numFmtId="10" fontId="7" fillId="5" borderId="14" xfId="0" applyNumberFormat="1" applyFont="1" applyFill="1" applyBorder="1" applyAlignment="1">
      <alignment horizontal="center"/>
    </xf>
    <xf numFmtId="10" fontId="7" fillId="5" borderId="19" xfId="0" applyNumberFormat="1" applyFont="1" applyFill="1" applyBorder="1" applyAlignment="1">
      <alignment horizontal="center"/>
    </xf>
    <xf numFmtId="10" fontId="7" fillId="5" borderId="17" xfId="0" applyNumberFormat="1" applyFont="1" applyFill="1" applyBorder="1" applyAlignment="1">
      <alignment horizontal="center"/>
    </xf>
    <xf numFmtId="169" fontId="7" fillId="0" borderId="18" xfId="1" applyNumberFormat="1" applyFont="1" applyFill="1" applyBorder="1" applyAlignment="1" applyProtection="1">
      <alignment horizontal="right" vertical="center" shrinkToFit="1"/>
    </xf>
    <xf numFmtId="0" fontId="31" fillId="3" borderId="7" xfId="0" applyFont="1" applyFill="1" applyBorder="1"/>
    <xf numFmtId="0" fontId="11" fillId="3" borderId="6" xfId="0" applyFont="1" applyFill="1" applyBorder="1" applyAlignment="1">
      <alignment horizontal="left" vertical="center"/>
    </xf>
    <xf numFmtId="0" fontId="34" fillId="2" borderId="0" xfId="0" applyFont="1" applyFill="1" applyAlignment="1">
      <alignment horizontal="center" vertical="center"/>
    </xf>
    <xf numFmtId="0" fontId="14" fillId="2" borderId="0" xfId="0" applyFont="1" applyFill="1" applyAlignment="1">
      <alignment horizontal="center" vertical="center"/>
    </xf>
    <xf numFmtId="0" fontId="15" fillId="3" borderId="2" xfId="0" applyFont="1" applyFill="1" applyBorder="1" applyAlignment="1">
      <alignment vertical="center"/>
    </xf>
    <xf numFmtId="0" fontId="24" fillId="3" borderId="0" xfId="0" applyFont="1" applyFill="1" applyAlignment="1">
      <alignment horizontal="left" vertical="center"/>
    </xf>
    <xf numFmtId="0" fontId="11" fillId="3" borderId="0" xfId="0" applyFont="1" applyFill="1" applyAlignment="1">
      <alignment horizontal="left" vertical="center"/>
    </xf>
    <xf numFmtId="0" fontId="11" fillId="3" borderId="0" xfId="0" applyFont="1" applyFill="1" applyAlignment="1">
      <alignment horizontal="left"/>
    </xf>
    <xf numFmtId="0" fontId="11" fillId="3" borderId="7" xfId="0" applyFont="1" applyFill="1" applyBorder="1" applyAlignment="1">
      <alignment horizontal="left" vertical="top"/>
    </xf>
    <xf numFmtId="0" fontId="15" fillId="3" borderId="2" xfId="0" applyFont="1" applyFill="1" applyBorder="1" applyAlignment="1">
      <alignment horizontal="left" vertical="center"/>
    </xf>
    <xf numFmtId="0" fontId="3" fillId="3" borderId="0" xfId="0" applyFont="1" applyFill="1"/>
    <xf numFmtId="0" fontId="10" fillId="3" borderId="0" xfId="0" applyFont="1" applyFill="1"/>
    <xf numFmtId="0" fontId="10" fillId="3" borderId="7" xfId="0" applyFont="1" applyFill="1" applyBorder="1"/>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7" fillId="5" borderId="26" xfId="0" applyFont="1" applyFill="1" applyBorder="1" applyAlignment="1">
      <alignment horizontal="left" vertical="center" shrinkToFit="1"/>
    </xf>
    <xf numFmtId="0" fontId="7" fillId="5" borderId="24" xfId="0" applyFont="1" applyFill="1" applyBorder="1" applyAlignment="1">
      <alignment horizontal="left" vertical="center" shrinkToFit="1"/>
    </xf>
    <xf numFmtId="0" fontId="7" fillId="5" borderId="28" xfId="0" applyFont="1" applyFill="1" applyBorder="1" applyAlignment="1">
      <alignment horizontal="left" vertical="center" shrinkToFit="1"/>
    </xf>
    <xf numFmtId="4" fontId="7" fillId="5" borderId="17" xfId="0" applyNumberFormat="1" applyFont="1" applyFill="1" applyBorder="1" applyAlignment="1">
      <alignment horizontal="center" vertical="center"/>
    </xf>
    <xf numFmtId="0" fontId="2" fillId="2" borderId="0" xfId="0" applyFont="1" applyFill="1" applyAlignment="1">
      <alignment vertical="top"/>
    </xf>
    <xf numFmtId="0" fontId="2" fillId="2" borderId="0" xfId="0" applyFont="1" applyFill="1" applyAlignment="1">
      <alignment vertical="top" wrapText="1"/>
    </xf>
    <xf numFmtId="0" fontId="2" fillId="2" borderId="0" xfId="0" applyFont="1" applyFill="1"/>
    <xf numFmtId="0" fontId="2" fillId="2" borderId="7" xfId="0" applyFont="1" applyFill="1" applyBorder="1"/>
    <xf numFmtId="0" fontId="2" fillId="2" borderId="5" xfId="0" applyFont="1" applyFill="1" applyBorder="1"/>
    <xf numFmtId="0" fontId="2" fillId="3" borderId="2" xfId="0" applyFont="1" applyFill="1" applyBorder="1"/>
    <xf numFmtId="0" fontId="2" fillId="3" borderId="3" xfId="0" applyFont="1" applyFill="1" applyBorder="1"/>
    <xf numFmtId="0" fontId="2" fillId="3" borderId="0" xfId="0" applyFont="1" applyFill="1"/>
    <xf numFmtId="0" fontId="2" fillId="3" borderId="5" xfId="0" applyFont="1" applyFill="1" applyBorder="1"/>
    <xf numFmtId="0" fontId="2" fillId="3" borderId="2" xfId="0" applyFont="1" applyFill="1" applyBorder="1" applyAlignment="1">
      <alignment vertical="center"/>
    </xf>
    <xf numFmtId="0" fontId="2" fillId="3" borderId="3" xfId="0" applyFont="1" applyFill="1" applyBorder="1" applyAlignment="1">
      <alignment vertical="center"/>
    </xf>
    <xf numFmtId="1" fontId="2" fillId="3" borderId="0" xfId="0" applyNumberFormat="1" applyFont="1" applyFill="1" applyAlignment="1">
      <alignment horizontal="center" vertical="center"/>
    </xf>
    <xf numFmtId="0" fontId="2" fillId="3" borderId="0" xfId="0" applyFont="1" applyFill="1" applyAlignment="1">
      <alignment vertical="center"/>
    </xf>
    <xf numFmtId="0" fontId="2" fillId="3" borderId="5" xfId="0" applyFont="1" applyFill="1" applyBorder="1" applyAlignment="1">
      <alignment vertical="center"/>
    </xf>
    <xf numFmtId="1" fontId="2" fillId="0" borderId="0" xfId="0" applyNumberFormat="1" applyFont="1" applyAlignment="1" applyProtection="1">
      <alignment horizontal="center" vertical="center"/>
      <protection locked="0"/>
    </xf>
    <xf numFmtId="2" fontId="2" fillId="3" borderId="4" xfId="0" applyNumberFormat="1" applyFont="1" applyFill="1" applyBorder="1"/>
    <xf numFmtId="166" fontId="2" fillId="0" borderId="0" xfId="0" applyNumberFormat="1" applyFont="1" applyAlignment="1" applyProtection="1">
      <alignment horizontal="center" vertical="center"/>
      <protection locked="0"/>
    </xf>
    <xf numFmtId="0" fontId="2" fillId="3" borderId="0" xfId="0" applyFont="1" applyFill="1" applyAlignment="1">
      <alignment horizontal="right"/>
    </xf>
    <xf numFmtId="164" fontId="2" fillId="3" borderId="5" xfId="0" applyNumberFormat="1" applyFont="1" applyFill="1" applyBorder="1" applyAlignment="1">
      <alignment shrinkToFit="1"/>
    </xf>
    <xf numFmtId="0" fontId="2" fillId="3" borderId="7" xfId="0" applyFont="1" applyFill="1" applyBorder="1"/>
    <xf numFmtId="0" fontId="2" fillId="3" borderId="8" xfId="0" applyFont="1" applyFill="1" applyBorder="1"/>
    <xf numFmtId="164" fontId="2" fillId="3" borderId="5" xfId="0" applyNumberFormat="1" applyFont="1" applyFill="1" applyBorder="1"/>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165" fontId="2" fillId="2" borderId="0" xfId="0" applyNumberFormat="1" applyFont="1" applyFill="1"/>
    <xf numFmtId="0" fontId="2" fillId="0" borderId="14" xfId="0" applyFont="1" applyBorder="1" applyAlignment="1" applyProtection="1">
      <alignment horizontal="left" vertical="center" shrinkToFit="1"/>
      <protection locked="0"/>
    </xf>
    <xf numFmtId="0" fontId="2" fillId="0" borderId="25" xfId="0" applyFont="1" applyBorder="1" applyAlignment="1" applyProtection="1">
      <alignment horizontal="left" vertical="center" shrinkToFit="1"/>
      <protection locked="0"/>
    </xf>
    <xf numFmtId="0" fontId="2" fillId="0" borderId="15" xfId="0" applyFont="1" applyBorder="1" applyAlignment="1" applyProtection="1">
      <alignment horizontal="center" vertical="center"/>
      <protection locked="0"/>
    </xf>
    <xf numFmtId="168" fontId="2" fillId="0" borderId="15" xfId="0" applyNumberFormat="1" applyFont="1" applyBorder="1" applyAlignment="1" applyProtection="1">
      <alignment horizontal="right" vertical="center" shrinkToFit="1"/>
      <protection locked="0"/>
    </xf>
    <xf numFmtId="164" fontId="2" fillId="2" borderId="18" xfId="0" applyNumberFormat="1" applyFont="1" applyFill="1" applyBorder="1" applyAlignment="1">
      <alignment horizontal="center" vertical="center"/>
    </xf>
    <xf numFmtId="167" fontId="2" fillId="2" borderId="15" xfId="0" applyNumberFormat="1" applyFont="1" applyFill="1" applyBorder="1" applyAlignment="1">
      <alignment horizontal="right" vertical="center" shrinkToFit="1"/>
    </xf>
    <xf numFmtId="168" fontId="2" fillId="4" borderId="16" xfId="0" applyNumberFormat="1" applyFont="1" applyFill="1" applyBorder="1" applyAlignment="1">
      <alignment horizontal="right" vertical="center" shrinkToFit="1"/>
    </xf>
    <xf numFmtId="4" fontId="2" fillId="0" borderId="14" xfId="0" applyNumberFormat="1" applyFont="1" applyBorder="1" applyAlignment="1" applyProtection="1">
      <alignment horizontal="center" vertical="center"/>
      <protection locked="0"/>
    </xf>
    <xf numFmtId="164" fontId="2" fillId="2" borderId="15" xfId="0" applyNumberFormat="1" applyFont="1" applyFill="1" applyBorder="1" applyAlignment="1">
      <alignment horizontal="center" vertical="center"/>
    </xf>
    <xf numFmtId="0" fontId="2" fillId="0" borderId="17" xfId="0" applyFont="1" applyBorder="1" applyAlignment="1" applyProtection="1">
      <alignment horizontal="left" vertical="center" shrinkToFit="1"/>
      <protection locked="0"/>
    </xf>
    <xf numFmtId="0" fontId="2" fillId="0" borderId="26" xfId="0" applyFont="1" applyBorder="1" applyAlignment="1" applyProtection="1">
      <alignment horizontal="left" vertical="center" shrinkToFit="1"/>
      <protection locked="0"/>
    </xf>
    <xf numFmtId="0" fontId="2" fillId="0" borderId="18" xfId="0" applyFont="1" applyBorder="1" applyAlignment="1" applyProtection="1">
      <alignment horizontal="center" vertical="center"/>
      <protection locked="0"/>
    </xf>
    <xf numFmtId="168" fontId="2" fillId="0" borderId="18" xfId="0" applyNumberFormat="1" applyFont="1" applyBorder="1" applyAlignment="1" applyProtection="1">
      <alignment horizontal="right" vertical="center" shrinkToFit="1"/>
      <protection locked="0"/>
    </xf>
    <xf numFmtId="167" fontId="2" fillId="2" borderId="18" xfId="0" applyNumberFormat="1" applyFont="1" applyFill="1" applyBorder="1" applyAlignment="1">
      <alignment horizontal="right" vertical="center" shrinkToFit="1"/>
    </xf>
    <xf numFmtId="168" fontId="2" fillId="4" borderId="19" xfId="0" applyNumberFormat="1" applyFont="1" applyFill="1" applyBorder="1" applyAlignment="1">
      <alignment horizontal="right" vertical="center" shrinkToFit="1"/>
    </xf>
    <xf numFmtId="4" fontId="2" fillId="0" borderId="17" xfId="0" applyNumberFormat="1" applyFont="1" applyBorder="1" applyAlignment="1" applyProtection="1">
      <alignment horizontal="center" vertical="center"/>
      <protection locked="0"/>
    </xf>
    <xf numFmtId="0" fontId="2" fillId="0" borderId="20" xfId="0" applyFont="1" applyBorder="1" applyAlignment="1" applyProtection="1">
      <alignment horizontal="left" vertical="center" shrinkToFit="1"/>
      <protection locked="0"/>
    </xf>
    <xf numFmtId="0" fontId="2" fillId="0" borderId="27" xfId="0" applyFont="1" applyBorder="1" applyAlignment="1" applyProtection="1">
      <alignment horizontal="left" vertical="center" shrinkToFit="1"/>
      <protection locked="0"/>
    </xf>
    <xf numFmtId="0" fontId="2" fillId="0" borderId="21" xfId="0" applyFont="1" applyBorder="1" applyAlignment="1" applyProtection="1">
      <alignment horizontal="center" vertical="center"/>
      <protection locked="0"/>
    </xf>
    <xf numFmtId="168" fontId="2" fillId="0" borderId="21" xfId="0" applyNumberFormat="1" applyFont="1" applyBorder="1" applyAlignment="1" applyProtection="1">
      <alignment horizontal="right" vertical="center" shrinkToFit="1"/>
      <protection locked="0"/>
    </xf>
    <xf numFmtId="164" fontId="2" fillId="2" borderId="21" xfId="0" applyNumberFormat="1" applyFont="1" applyFill="1" applyBorder="1" applyAlignment="1">
      <alignment horizontal="center" vertical="center"/>
    </xf>
    <xf numFmtId="167" fontId="2" fillId="2" borderId="21" xfId="0" applyNumberFormat="1" applyFont="1" applyFill="1" applyBorder="1" applyAlignment="1">
      <alignment horizontal="right" vertical="center" shrinkToFit="1"/>
    </xf>
    <xf numFmtId="168" fontId="2" fillId="4" borderId="22" xfId="0" applyNumberFormat="1" applyFont="1" applyFill="1" applyBorder="1" applyAlignment="1">
      <alignment horizontal="right" vertical="center" shrinkToFit="1"/>
    </xf>
    <xf numFmtId="4" fontId="2" fillId="0" borderId="20" xfId="0" applyNumberFormat="1" applyFont="1" applyBorder="1" applyAlignment="1" applyProtection="1">
      <alignment horizontal="center" vertical="center"/>
      <protection locked="0"/>
    </xf>
    <xf numFmtId="0" fontId="2" fillId="2" borderId="4" xfId="0" applyFont="1" applyFill="1" applyBorder="1"/>
    <xf numFmtId="0" fontId="2" fillId="0" borderId="0" xfId="0" applyFont="1"/>
    <xf numFmtId="0" fontId="2" fillId="2" borderId="0" xfId="0" applyFont="1" applyFill="1" applyAlignment="1">
      <alignment horizontal="right" vertical="top"/>
    </xf>
    <xf numFmtId="1" fontId="2" fillId="0" borderId="0" xfId="0" applyNumberFormat="1" applyFont="1" applyAlignment="1">
      <alignment horizontal="center" vertical="center"/>
    </xf>
    <xf numFmtId="166" fontId="2" fillId="0" borderId="0" xfId="0" applyNumberFormat="1" applyFont="1" applyAlignment="1">
      <alignment horizontal="center" vertical="center"/>
    </xf>
    <xf numFmtId="4" fontId="2" fillId="5" borderId="14" xfId="0" applyNumberFormat="1" applyFont="1" applyFill="1" applyBorder="1" applyAlignment="1">
      <alignment horizontal="center" vertical="center"/>
    </xf>
    <xf numFmtId="4" fontId="2" fillId="0" borderId="17" xfId="0" applyNumberFormat="1" applyFont="1" applyBorder="1" applyAlignment="1">
      <alignment horizontal="center" vertical="center"/>
    </xf>
    <xf numFmtId="0" fontId="2" fillId="5" borderId="29" xfId="0" applyFont="1" applyFill="1" applyBorder="1" applyAlignment="1" applyProtection="1">
      <alignment horizontal="left" vertical="center" shrinkToFit="1"/>
      <protection locked="0"/>
    </xf>
    <xf numFmtId="0" fontId="2" fillId="5" borderId="26" xfId="0" applyFont="1" applyFill="1" applyBorder="1" applyAlignment="1" applyProtection="1">
      <alignment horizontal="left" vertical="center" shrinkToFit="1"/>
      <protection locked="0"/>
    </xf>
    <xf numFmtId="4" fontId="2" fillId="5" borderId="17" xfId="0" applyNumberFormat="1" applyFont="1" applyFill="1" applyBorder="1" applyAlignment="1">
      <alignment horizontal="center" vertical="center"/>
    </xf>
    <xf numFmtId="0" fontId="2" fillId="0" borderId="30" xfId="0" applyFont="1" applyBorder="1" applyAlignment="1" applyProtection="1">
      <alignment horizontal="left" vertical="center" shrinkToFit="1"/>
      <protection locked="0"/>
    </xf>
    <xf numFmtId="0" fontId="2" fillId="0" borderId="17" xfId="0" applyFont="1" applyBorder="1" applyAlignment="1">
      <alignment horizontal="left" vertical="center" shrinkToFit="1"/>
    </xf>
    <xf numFmtId="0" fontId="2" fillId="0" borderId="18" xfId="0" applyFont="1" applyBorder="1" applyAlignment="1">
      <alignment horizontal="center" vertical="center"/>
    </xf>
    <xf numFmtId="168" fontId="2" fillId="0" borderId="18" xfId="0" applyNumberFormat="1" applyFont="1" applyBorder="1" applyAlignment="1">
      <alignment horizontal="right" vertical="center" shrinkToFit="1"/>
    </xf>
    <xf numFmtId="0" fontId="2" fillId="0" borderId="20" xfId="0" applyFont="1" applyBorder="1" applyAlignment="1">
      <alignment horizontal="left" vertical="center" shrinkToFit="1"/>
    </xf>
    <xf numFmtId="0" fontId="2" fillId="0" borderId="21" xfId="0" applyFont="1" applyBorder="1" applyAlignment="1">
      <alignment horizontal="center" vertical="center"/>
    </xf>
    <xf numFmtId="168" fontId="2" fillId="0" borderId="21" xfId="0" applyNumberFormat="1" applyFont="1" applyBorder="1" applyAlignment="1">
      <alignment horizontal="right" vertical="center" shrinkToFit="1"/>
    </xf>
    <xf numFmtId="4" fontId="2" fillId="0" borderId="20" xfId="0" applyNumberFormat="1" applyFont="1" applyBorder="1" applyAlignment="1">
      <alignment horizontal="center" vertical="center"/>
    </xf>
    <xf numFmtId="0" fontId="2"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100348</xdr:colOff>
      <xdr:row>20</xdr:row>
      <xdr:rowOff>17319</xdr:rowOff>
    </xdr:from>
    <xdr:ext cx="8297797" cy="1225019"/>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4454523" y="5541819"/>
          <a:ext cx="8297797" cy="1225019"/>
        </a:xfrm>
        <a:prstGeom prst="rect">
          <a:avLst/>
        </a:prstGeom>
        <a:noFill/>
      </xdr:spPr>
      <xdr:txBody>
        <a:bodyPr wrap="square" lIns="91440" tIns="45720" rIns="91440" bIns="45720">
          <a:no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5</xdr:col>
      <xdr:colOff>1186524</xdr:colOff>
      <xdr:row>29</xdr:row>
      <xdr:rowOff>70301</xdr:rowOff>
    </xdr:from>
    <xdr:ext cx="7867027" cy="2257563"/>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3492824" y="9452426"/>
          <a:ext cx="7867027" cy="2257563"/>
        </a:xfrm>
        <a:prstGeom prst="rect">
          <a:avLst/>
        </a:prstGeom>
        <a:noFill/>
      </xdr:spPr>
      <xdr:txBody>
        <a:bodyPr wrap="square" lIns="91440" tIns="45720" rIns="91440" bIns="45720">
          <a:no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tabColor theme="5" tint="0.79998168889431442"/>
    <pageSetUpPr fitToPage="1"/>
  </sheetPr>
  <dimension ref="A1:S87"/>
  <sheetViews>
    <sheetView showGridLines="0" tabSelected="1" zoomScale="95" zoomScaleNormal="95" workbookViewId="0">
      <selection activeCell="F28" sqref="F28"/>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17"/>
      <c r="O1" s="117"/>
      <c r="P1" s="184" t="s">
        <v>2</v>
      </c>
      <c r="Q1" s="184"/>
      <c r="R1" s="184"/>
      <c r="S1" s="184"/>
    </row>
    <row r="2" spans="1:19" ht="45.95" customHeight="1" x14ac:dyDescent="0.2">
      <c r="A2" s="117"/>
      <c r="B2" s="117"/>
      <c r="C2" s="117"/>
      <c r="D2" s="117"/>
      <c r="E2" s="117"/>
      <c r="F2" s="117"/>
      <c r="G2" s="117"/>
      <c r="H2" s="117"/>
      <c r="I2" s="117"/>
      <c r="J2" s="98" t="s">
        <v>3</v>
      </c>
      <c r="K2" s="117"/>
      <c r="L2" s="117"/>
      <c r="M2" s="117"/>
      <c r="N2" s="117"/>
      <c r="O2" s="117"/>
      <c r="P2" s="184"/>
      <c r="Q2" s="184"/>
      <c r="R2" s="184"/>
      <c r="S2" s="184"/>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4</v>
      </c>
      <c r="B5" s="117"/>
      <c r="C5" s="117"/>
      <c r="D5" s="117"/>
      <c r="E5" s="117"/>
      <c r="F5" s="117"/>
      <c r="G5" s="117"/>
      <c r="H5" s="117"/>
      <c r="I5" s="117"/>
      <c r="J5" s="117"/>
      <c r="K5" s="51"/>
      <c r="L5" s="51"/>
      <c r="M5" s="59"/>
      <c r="N5" s="117"/>
      <c r="O5" s="117"/>
      <c r="P5" s="117"/>
      <c r="Q5" s="117"/>
      <c r="R5" s="117"/>
      <c r="S5" s="117"/>
    </row>
    <row r="6" spans="1:19" ht="23.25" customHeight="1" x14ac:dyDescent="0.2">
      <c r="A6" s="69"/>
      <c r="B6" s="64"/>
      <c r="C6" s="64"/>
      <c r="D6" s="64"/>
      <c r="E6" s="117"/>
      <c r="F6" s="117"/>
      <c r="G6" s="117"/>
      <c r="H6" s="117"/>
      <c r="I6" s="117"/>
      <c r="J6" s="117"/>
      <c r="K6" s="52"/>
      <c r="L6" s="57"/>
      <c r="M6" s="65"/>
      <c r="N6" s="117"/>
      <c r="O6" s="117"/>
      <c r="P6" s="117"/>
      <c r="Q6" s="117"/>
      <c r="R6" s="117"/>
      <c r="S6" s="117"/>
    </row>
    <row r="7" spans="1:19" ht="15.75" customHeight="1" thickBot="1" x14ac:dyDescent="0.25">
      <c r="A7" s="67" t="s">
        <v>5</v>
      </c>
      <c r="B7" s="66"/>
      <c r="C7" s="66"/>
      <c r="D7" s="66"/>
      <c r="E7" s="117"/>
      <c r="F7" s="117"/>
      <c r="G7" s="117"/>
      <c r="H7" s="117"/>
      <c r="I7" s="117"/>
      <c r="J7" s="117"/>
      <c r="K7" s="52"/>
      <c r="L7" s="57"/>
      <c r="M7" s="58"/>
      <c r="N7" s="118"/>
      <c r="O7" s="118"/>
      <c r="P7" s="118"/>
      <c r="Q7" s="118"/>
      <c r="R7" s="118"/>
      <c r="S7" s="117"/>
    </row>
    <row r="8" spans="1:19" ht="23.25" customHeight="1" x14ac:dyDescent="0.35">
      <c r="A8" s="69"/>
      <c r="B8" s="64"/>
      <c r="C8" s="64"/>
      <c r="D8" s="64"/>
      <c r="E8" s="117"/>
      <c r="F8" s="117"/>
      <c r="G8" s="4"/>
      <c r="H8" s="4"/>
      <c r="I8" s="117"/>
      <c r="J8" s="117"/>
      <c r="K8" s="117"/>
      <c r="L8" s="119"/>
      <c r="M8" s="53" t="s">
        <v>6</v>
      </c>
      <c r="N8" s="120"/>
      <c r="O8" s="120"/>
      <c r="P8" s="120"/>
      <c r="Q8" s="120"/>
      <c r="R8" s="121"/>
      <c r="S8" s="117"/>
    </row>
    <row r="9" spans="1:19" ht="16.5" thickBot="1" x14ac:dyDescent="0.3">
      <c r="A9" s="117"/>
      <c r="B9" s="117"/>
      <c r="C9" s="117"/>
      <c r="D9" s="117"/>
      <c r="E9" s="117"/>
      <c r="F9" s="117"/>
      <c r="G9" s="4"/>
      <c r="H9" s="4"/>
      <c r="I9" s="117"/>
      <c r="J9" s="117"/>
      <c r="K9" s="117"/>
      <c r="L9" s="119"/>
      <c r="M9" s="54" t="s">
        <v>7</v>
      </c>
      <c r="N9" s="122"/>
      <c r="O9" s="122"/>
      <c r="P9" s="122"/>
      <c r="Q9" s="122"/>
      <c r="R9" s="123"/>
      <c r="S9" s="117"/>
    </row>
    <row r="10" spans="1:19" ht="23.25" x14ac:dyDescent="0.35">
      <c r="A10" s="117"/>
      <c r="B10" s="48" t="s">
        <v>8</v>
      </c>
      <c r="C10" s="99"/>
      <c r="D10" s="99"/>
      <c r="E10" s="124"/>
      <c r="F10" s="125"/>
      <c r="G10" s="4"/>
      <c r="H10" s="31" t="s">
        <v>9</v>
      </c>
      <c r="I10" s="120"/>
      <c r="J10" s="120"/>
      <c r="K10" s="121"/>
      <c r="L10" s="119"/>
      <c r="M10" s="122"/>
      <c r="N10" s="12"/>
      <c r="O10" s="126"/>
      <c r="P10" s="122"/>
      <c r="Q10" s="122"/>
      <c r="R10" s="7"/>
      <c r="S10" s="117"/>
    </row>
    <row r="11" spans="1:19" ht="20.100000000000001" customHeight="1" x14ac:dyDescent="0.25">
      <c r="A11" s="117"/>
      <c r="B11" s="61" t="s">
        <v>10</v>
      </c>
      <c r="C11" s="100"/>
      <c r="D11" s="100"/>
      <c r="E11" s="127"/>
      <c r="F11" s="128"/>
      <c r="G11" s="4"/>
      <c r="H11" s="43"/>
      <c r="I11" s="122"/>
      <c r="J11" s="122"/>
      <c r="K11" s="123"/>
      <c r="L11" s="119"/>
      <c r="M11" s="122"/>
      <c r="N11" s="12" t="s">
        <v>11</v>
      </c>
      <c r="O11" s="129"/>
      <c r="P11" s="122"/>
      <c r="Q11" s="122"/>
      <c r="R11" s="7"/>
      <c r="S11" s="117"/>
    </row>
    <row r="12" spans="1:19" ht="17.100000000000001" customHeight="1" x14ac:dyDescent="0.25">
      <c r="A12" s="117"/>
      <c r="B12" s="61" t="s">
        <v>12</v>
      </c>
      <c r="C12" s="100"/>
      <c r="D12" s="100"/>
      <c r="E12" s="127"/>
      <c r="F12" s="128"/>
      <c r="G12" s="4"/>
      <c r="H12" s="47">
        <f>R79</f>
        <v>0</v>
      </c>
      <c r="I12" s="56" t="s">
        <v>13</v>
      </c>
      <c r="J12" s="55"/>
      <c r="K12" s="123"/>
      <c r="L12" s="119"/>
      <c r="M12" s="122"/>
      <c r="N12" s="46" t="s">
        <v>14</v>
      </c>
      <c r="O12" s="122"/>
      <c r="P12" s="122"/>
      <c r="Q12" s="122"/>
      <c r="R12" s="7"/>
      <c r="S12" s="117"/>
    </row>
    <row r="13" spans="1:19" ht="20.100000000000001" customHeight="1" x14ac:dyDescent="0.25">
      <c r="A13" s="117"/>
      <c r="B13" s="61" t="s">
        <v>15</v>
      </c>
      <c r="C13" s="100"/>
      <c r="D13" s="100"/>
      <c r="E13" s="127"/>
      <c r="F13" s="128"/>
      <c r="G13" s="4"/>
      <c r="H13" s="130"/>
      <c r="I13" s="44"/>
      <c r="J13" s="122"/>
      <c r="K13" s="123"/>
      <c r="L13" s="119"/>
      <c r="M13" s="122"/>
      <c r="N13" s="12" t="s">
        <v>16</v>
      </c>
      <c r="O13" s="131"/>
      <c r="P13" s="13" t="s">
        <v>17</v>
      </c>
      <c r="Q13" s="131"/>
      <c r="R13" s="7"/>
      <c r="S13" s="117"/>
    </row>
    <row r="14" spans="1:19" ht="17.100000000000001" customHeight="1" x14ac:dyDescent="0.25">
      <c r="A14" s="117"/>
      <c r="B14" s="19" t="s">
        <v>18</v>
      </c>
      <c r="C14" s="101"/>
      <c r="D14" s="101"/>
      <c r="E14" s="22"/>
      <c r="F14" s="23"/>
      <c r="G14" s="4"/>
      <c r="H14" s="47">
        <f>R80</f>
        <v>0</v>
      </c>
      <c r="I14" s="56" t="s">
        <v>19</v>
      </c>
      <c r="J14" s="55"/>
      <c r="K14" s="123"/>
      <c r="L14" s="119"/>
      <c r="M14" s="122"/>
      <c r="N14" s="46" t="s">
        <v>20</v>
      </c>
      <c r="O14" s="122"/>
      <c r="P14" s="132"/>
      <c r="Q14" s="122"/>
      <c r="R14" s="14"/>
      <c r="S14" s="117"/>
    </row>
    <row r="15" spans="1:19" ht="17.100000000000001" customHeight="1" x14ac:dyDescent="0.25">
      <c r="A15" s="117"/>
      <c r="B15" s="19" t="s">
        <v>21</v>
      </c>
      <c r="C15" s="101"/>
      <c r="D15" s="101"/>
      <c r="E15" s="8"/>
      <c r="F15" s="9"/>
      <c r="G15" s="4"/>
      <c r="H15" s="43"/>
      <c r="I15" s="44"/>
      <c r="J15" s="122"/>
      <c r="K15" s="123"/>
      <c r="L15" s="119"/>
      <c r="M15" s="122"/>
      <c r="N15" s="122"/>
      <c r="O15" s="122"/>
      <c r="P15" s="122"/>
      <c r="Q15" s="132" t="s">
        <v>22</v>
      </c>
      <c r="R15" s="133">
        <f>SUM(L23:L72)</f>
        <v>0</v>
      </c>
      <c r="S15" s="117"/>
    </row>
    <row r="16" spans="1:19" ht="17.100000000000001" customHeight="1" thickBot="1" x14ac:dyDescent="0.3">
      <c r="A16" s="117"/>
      <c r="B16" s="19" t="s">
        <v>23</v>
      </c>
      <c r="C16" s="101"/>
      <c r="D16" s="101"/>
      <c r="E16" s="8"/>
      <c r="F16" s="9"/>
      <c r="G16" s="4"/>
      <c r="H16" s="96" t="s">
        <v>24</v>
      </c>
      <c r="I16" s="95"/>
      <c r="J16" s="134"/>
      <c r="K16" s="135"/>
      <c r="L16" s="119"/>
      <c r="M16" s="122"/>
      <c r="N16" s="122"/>
      <c r="O16" s="122"/>
      <c r="P16" s="122"/>
      <c r="Q16" s="132" t="s">
        <v>25</v>
      </c>
      <c r="R16" s="133">
        <f>SUM(Q23:Q72)</f>
        <v>0</v>
      </c>
      <c r="S16" s="117"/>
    </row>
    <row r="17" spans="1:19" ht="17.100000000000001" customHeight="1" x14ac:dyDescent="0.25">
      <c r="A17" s="117"/>
      <c r="B17" s="60" t="s">
        <v>26</v>
      </c>
      <c r="C17" s="102"/>
      <c r="D17" s="102"/>
      <c r="E17" s="8"/>
      <c r="F17" s="9"/>
      <c r="G17" s="4"/>
      <c r="H17" s="42"/>
      <c r="I17" s="62"/>
      <c r="J17" s="63"/>
      <c r="K17" s="117"/>
      <c r="L17" s="119"/>
      <c r="M17" s="122"/>
      <c r="N17" s="122"/>
      <c r="O17" s="122"/>
      <c r="P17" s="122"/>
      <c r="Q17" s="132"/>
      <c r="R17" s="136"/>
      <c r="S17" s="117"/>
    </row>
    <row r="18" spans="1:19" ht="23.25" x14ac:dyDescent="0.35">
      <c r="A18" s="117"/>
      <c r="B18" s="19" t="s">
        <v>27</v>
      </c>
      <c r="C18" s="101"/>
      <c r="D18" s="101"/>
      <c r="E18" s="8"/>
      <c r="F18" s="9"/>
      <c r="G18" s="4"/>
      <c r="H18" s="42"/>
      <c r="I18" s="42"/>
      <c r="J18" s="117"/>
      <c r="K18" s="117"/>
      <c r="L18" s="119"/>
      <c r="M18" s="122"/>
      <c r="N18" s="20"/>
      <c r="O18" s="20"/>
      <c r="P18" s="20"/>
      <c r="Q18" s="21" t="s">
        <v>28</v>
      </c>
      <c r="R18" s="33">
        <f>R15+R16</f>
        <v>0</v>
      </c>
      <c r="S18" s="117"/>
    </row>
    <row r="19" spans="1:19" ht="17.100000000000001" customHeight="1" thickBot="1" x14ac:dyDescent="0.3">
      <c r="A19" s="117"/>
      <c r="B19" s="24" t="s">
        <v>29</v>
      </c>
      <c r="C19" s="103"/>
      <c r="D19" s="103"/>
      <c r="E19" s="10"/>
      <c r="F19" s="11"/>
      <c r="G19" s="4"/>
      <c r="H19" s="42"/>
      <c r="I19" s="42"/>
      <c r="J19" s="117"/>
      <c r="K19" s="117"/>
      <c r="L19" s="119"/>
      <c r="M19" s="15"/>
      <c r="N19" s="15"/>
      <c r="O19" s="15"/>
      <c r="P19" s="134"/>
      <c r="Q19" s="32" t="s">
        <v>30</v>
      </c>
      <c r="R19" s="135"/>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7" t="s">
        <v>31</v>
      </c>
      <c r="C22" s="108" t="s">
        <v>32</v>
      </c>
      <c r="D22" s="108" t="s">
        <v>33</v>
      </c>
      <c r="E22" s="138" t="s">
        <v>34</v>
      </c>
      <c r="F22" s="138" t="s">
        <v>35</v>
      </c>
      <c r="G22" s="139" t="s">
        <v>36</v>
      </c>
      <c r="H22" s="137" t="s">
        <v>37</v>
      </c>
      <c r="I22" s="108" t="s">
        <v>38</v>
      </c>
      <c r="J22" s="109" t="s">
        <v>39</v>
      </c>
      <c r="K22" s="138" t="s">
        <v>40</v>
      </c>
      <c r="L22" s="109" t="s">
        <v>41</v>
      </c>
      <c r="M22" s="110" t="s">
        <v>42</v>
      </c>
      <c r="N22" s="108" t="s">
        <v>43</v>
      </c>
      <c r="O22" s="138" t="s">
        <v>44</v>
      </c>
      <c r="P22" s="138" t="s">
        <v>45</v>
      </c>
      <c r="Q22" s="138" t="s">
        <v>46</v>
      </c>
      <c r="R22" s="140" t="s">
        <v>47</v>
      </c>
      <c r="S22" s="117"/>
    </row>
    <row r="23" spans="1:19" ht="18" customHeight="1" x14ac:dyDescent="0.2">
      <c r="A23" s="141">
        <v>1</v>
      </c>
      <c r="B23" s="142"/>
      <c r="C23" s="143"/>
      <c r="D23" s="143"/>
      <c r="E23" s="144"/>
      <c r="F23" s="144"/>
      <c r="G23" s="25"/>
      <c r="H23" s="28"/>
      <c r="I23" s="144"/>
      <c r="J23" s="145"/>
      <c r="K23" s="146">
        <f>IF($I23="RAC-1",30,IF($I23="RAC-2",22,0))</f>
        <v>0</v>
      </c>
      <c r="L23" s="147">
        <f>J23*K23</f>
        <v>0</v>
      </c>
      <c r="M23" s="148">
        <f>G23*H23*J23*2000</f>
        <v>0</v>
      </c>
      <c r="N23" s="149"/>
      <c r="O23" s="145"/>
      <c r="P23" s="150">
        <v>1</v>
      </c>
      <c r="Q23" s="147">
        <f>O23*P23</f>
        <v>0</v>
      </c>
      <c r="R23" s="148">
        <f t="shared" ref="R23:R54" si="0">G23*N23*O23*8</f>
        <v>0</v>
      </c>
      <c r="S23" s="117"/>
    </row>
    <row r="24" spans="1:19" ht="18" customHeight="1" x14ac:dyDescent="0.2">
      <c r="A24" s="141">
        <f>A23+1</f>
        <v>2</v>
      </c>
      <c r="B24" s="151"/>
      <c r="C24" s="152"/>
      <c r="D24" s="152"/>
      <c r="E24" s="153"/>
      <c r="F24" s="153"/>
      <c r="G24" s="26"/>
      <c r="H24" s="29"/>
      <c r="I24" s="153"/>
      <c r="J24" s="154"/>
      <c r="K24" s="146">
        <f>IF($I24="RAC-1",30,IF($I24="RAC-2",22,0))</f>
        <v>0</v>
      </c>
      <c r="L24" s="155">
        <f>J24*K24</f>
        <v>0</v>
      </c>
      <c r="M24" s="156">
        <f t="shared" ref="M24:M72" si="1">G24*H24*J24*2000</f>
        <v>0</v>
      </c>
      <c r="N24" s="157"/>
      <c r="O24" s="154"/>
      <c r="P24" s="146">
        <v>1</v>
      </c>
      <c r="Q24" s="155">
        <f t="shared" ref="Q24:Q72" si="2">O24*P24</f>
        <v>0</v>
      </c>
      <c r="R24" s="156">
        <f t="shared" si="0"/>
        <v>0</v>
      </c>
      <c r="S24" s="117"/>
    </row>
    <row r="25" spans="1:19" ht="18" customHeight="1" x14ac:dyDescent="0.2">
      <c r="A25" s="141">
        <f t="shared" ref="A25:A72" si="3">A24+1</f>
        <v>3</v>
      </c>
      <c r="B25" s="151"/>
      <c r="C25" s="152"/>
      <c r="D25" s="152"/>
      <c r="E25" s="153"/>
      <c r="F25" s="153"/>
      <c r="G25" s="26"/>
      <c r="H25" s="29"/>
      <c r="I25" s="153"/>
      <c r="J25" s="154"/>
      <c r="K25" s="146">
        <f t="shared" ref="K25:K71" si="4">IF($I25="RAC-1",30,IF($I25="RAC-2",22,0))</f>
        <v>0</v>
      </c>
      <c r="L25" s="155">
        <f t="shared" ref="L25:L72" si="5">J25*K25</f>
        <v>0</v>
      </c>
      <c r="M25" s="156">
        <f t="shared" si="1"/>
        <v>0</v>
      </c>
      <c r="N25" s="157"/>
      <c r="O25" s="154"/>
      <c r="P25" s="146">
        <v>1</v>
      </c>
      <c r="Q25" s="155">
        <f t="shared" si="2"/>
        <v>0</v>
      </c>
      <c r="R25" s="156">
        <f t="shared" si="0"/>
        <v>0</v>
      </c>
      <c r="S25" s="117"/>
    </row>
    <row r="26" spans="1:19" ht="18" customHeight="1" x14ac:dyDescent="0.2">
      <c r="A26" s="141">
        <f t="shared" si="3"/>
        <v>4</v>
      </c>
      <c r="B26" s="151"/>
      <c r="C26" s="152"/>
      <c r="D26" s="152"/>
      <c r="E26" s="153"/>
      <c r="F26" s="153"/>
      <c r="G26" s="26"/>
      <c r="H26" s="29"/>
      <c r="I26" s="153"/>
      <c r="J26" s="154"/>
      <c r="K26" s="146">
        <f t="shared" si="4"/>
        <v>0</v>
      </c>
      <c r="L26" s="155">
        <f t="shared" si="5"/>
        <v>0</v>
      </c>
      <c r="M26" s="156">
        <f t="shared" si="1"/>
        <v>0</v>
      </c>
      <c r="N26" s="157"/>
      <c r="O26" s="154"/>
      <c r="P26" s="146">
        <v>1</v>
      </c>
      <c r="Q26" s="155">
        <f t="shared" si="2"/>
        <v>0</v>
      </c>
      <c r="R26" s="156">
        <f t="shared" si="0"/>
        <v>0</v>
      </c>
      <c r="S26" s="117"/>
    </row>
    <row r="27" spans="1:19" ht="18" customHeight="1" x14ac:dyDescent="0.2">
      <c r="A27" s="141">
        <f t="shared" si="3"/>
        <v>5</v>
      </c>
      <c r="B27" s="151"/>
      <c r="C27" s="152"/>
      <c r="D27" s="152"/>
      <c r="E27" s="153"/>
      <c r="F27" s="153"/>
      <c r="G27" s="26"/>
      <c r="H27" s="29"/>
      <c r="I27" s="153"/>
      <c r="J27" s="154"/>
      <c r="K27" s="146">
        <f t="shared" si="4"/>
        <v>0</v>
      </c>
      <c r="L27" s="155">
        <f t="shared" si="5"/>
        <v>0</v>
      </c>
      <c r="M27" s="156">
        <f t="shared" si="1"/>
        <v>0</v>
      </c>
      <c r="N27" s="157"/>
      <c r="O27" s="154"/>
      <c r="P27" s="146">
        <v>1</v>
      </c>
      <c r="Q27" s="155">
        <f t="shared" si="2"/>
        <v>0</v>
      </c>
      <c r="R27" s="156">
        <f t="shared" si="0"/>
        <v>0</v>
      </c>
      <c r="S27" s="117"/>
    </row>
    <row r="28" spans="1:19" ht="18" customHeight="1" x14ac:dyDescent="0.2">
      <c r="A28" s="141">
        <f t="shared" si="3"/>
        <v>6</v>
      </c>
      <c r="B28" s="151"/>
      <c r="C28" s="152"/>
      <c r="D28" s="152"/>
      <c r="E28" s="153"/>
      <c r="F28" s="153"/>
      <c r="G28" s="26"/>
      <c r="H28" s="29"/>
      <c r="I28" s="153"/>
      <c r="J28" s="154"/>
      <c r="K28" s="146">
        <f t="shared" si="4"/>
        <v>0</v>
      </c>
      <c r="L28" s="155">
        <f t="shared" si="5"/>
        <v>0</v>
      </c>
      <c r="M28" s="156">
        <f t="shared" si="1"/>
        <v>0</v>
      </c>
      <c r="N28" s="157"/>
      <c r="O28" s="154"/>
      <c r="P28" s="146">
        <v>1</v>
      </c>
      <c r="Q28" s="155">
        <f t="shared" si="2"/>
        <v>0</v>
      </c>
      <c r="R28" s="156">
        <f t="shared" si="0"/>
        <v>0</v>
      </c>
      <c r="S28" s="117"/>
    </row>
    <row r="29" spans="1:19" ht="18" customHeight="1" x14ac:dyDescent="0.2">
      <c r="A29" s="141">
        <f t="shared" si="3"/>
        <v>7</v>
      </c>
      <c r="B29" s="151"/>
      <c r="C29" s="152"/>
      <c r="D29" s="152"/>
      <c r="E29" s="153"/>
      <c r="F29" s="153"/>
      <c r="G29" s="26"/>
      <c r="H29" s="29"/>
      <c r="I29" s="153"/>
      <c r="J29" s="154"/>
      <c r="K29" s="146">
        <f t="shared" si="4"/>
        <v>0</v>
      </c>
      <c r="L29" s="155">
        <f t="shared" si="5"/>
        <v>0</v>
      </c>
      <c r="M29" s="156">
        <f t="shared" si="1"/>
        <v>0</v>
      </c>
      <c r="N29" s="157"/>
      <c r="O29" s="154"/>
      <c r="P29" s="146">
        <v>1</v>
      </c>
      <c r="Q29" s="155">
        <f t="shared" si="2"/>
        <v>0</v>
      </c>
      <c r="R29" s="156">
        <f t="shared" si="0"/>
        <v>0</v>
      </c>
      <c r="S29" s="117"/>
    </row>
    <row r="30" spans="1:19" ht="18" customHeight="1" x14ac:dyDescent="0.2">
      <c r="A30" s="141">
        <f t="shared" si="3"/>
        <v>8</v>
      </c>
      <c r="B30" s="151"/>
      <c r="C30" s="152"/>
      <c r="D30" s="152"/>
      <c r="E30" s="153"/>
      <c r="F30" s="153"/>
      <c r="G30" s="26"/>
      <c r="H30" s="29"/>
      <c r="I30" s="153"/>
      <c r="J30" s="154"/>
      <c r="K30" s="146">
        <f t="shared" si="4"/>
        <v>0</v>
      </c>
      <c r="L30" s="155">
        <f t="shared" si="5"/>
        <v>0</v>
      </c>
      <c r="M30" s="156">
        <f t="shared" si="1"/>
        <v>0</v>
      </c>
      <c r="N30" s="157"/>
      <c r="O30" s="154"/>
      <c r="P30" s="146">
        <v>1</v>
      </c>
      <c r="Q30" s="155">
        <f t="shared" si="2"/>
        <v>0</v>
      </c>
      <c r="R30" s="156">
        <f t="shared" si="0"/>
        <v>0</v>
      </c>
      <c r="S30" s="117"/>
    </row>
    <row r="31" spans="1:19" ht="18" customHeight="1" x14ac:dyDescent="0.2">
      <c r="A31" s="141">
        <f t="shared" si="3"/>
        <v>9</v>
      </c>
      <c r="B31" s="151"/>
      <c r="C31" s="152"/>
      <c r="D31" s="152"/>
      <c r="E31" s="153"/>
      <c r="F31" s="153"/>
      <c r="G31" s="26"/>
      <c r="H31" s="29"/>
      <c r="I31" s="153"/>
      <c r="J31" s="154"/>
      <c r="K31" s="146">
        <f t="shared" si="4"/>
        <v>0</v>
      </c>
      <c r="L31" s="155">
        <f t="shared" si="5"/>
        <v>0</v>
      </c>
      <c r="M31" s="156">
        <f t="shared" si="1"/>
        <v>0</v>
      </c>
      <c r="N31" s="157"/>
      <c r="O31" s="154"/>
      <c r="P31" s="146">
        <v>1</v>
      </c>
      <c r="Q31" s="155">
        <f t="shared" si="2"/>
        <v>0</v>
      </c>
      <c r="R31" s="156">
        <f t="shared" si="0"/>
        <v>0</v>
      </c>
      <c r="S31" s="117"/>
    </row>
    <row r="32" spans="1:19" ht="18" customHeight="1" x14ac:dyDescent="0.2">
      <c r="A32" s="141">
        <f t="shared" si="3"/>
        <v>10</v>
      </c>
      <c r="B32" s="151"/>
      <c r="C32" s="152"/>
      <c r="D32" s="152"/>
      <c r="E32" s="153"/>
      <c r="F32" s="153"/>
      <c r="G32" s="26"/>
      <c r="H32" s="29"/>
      <c r="I32" s="153"/>
      <c r="J32" s="154"/>
      <c r="K32" s="146">
        <f t="shared" si="4"/>
        <v>0</v>
      </c>
      <c r="L32" s="155">
        <f t="shared" si="5"/>
        <v>0</v>
      </c>
      <c r="M32" s="156">
        <f t="shared" si="1"/>
        <v>0</v>
      </c>
      <c r="N32" s="157"/>
      <c r="O32" s="154"/>
      <c r="P32" s="146">
        <v>1</v>
      </c>
      <c r="Q32" s="155">
        <f t="shared" si="2"/>
        <v>0</v>
      </c>
      <c r="R32" s="156">
        <f t="shared" si="0"/>
        <v>0</v>
      </c>
      <c r="S32" s="117"/>
    </row>
    <row r="33" spans="1:19" ht="18" customHeight="1" x14ac:dyDescent="0.2">
      <c r="A33" s="141">
        <f t="shared" si="3"/>
        <v>11</v>
      </c>
      <c r="B33" s="151"/>
      <c r="C33" s="152"/>
      <c r="D33" s="152"/>
      <c r="E33" s="153"/>
      <c r="F33" s="153"/>
      <c r="G33" s="26"/>
      <c r="H33" s="29"/>
      <c r="I33" s="153"/>
      <c r="J33" s="154"/>
      <c r="K33" s="146">
        <f t="shared" si="4"/>
        <v>0</v>
      </c>
      <c r="L33" s="155">
        <f t="shared" si="5"/>
        <v>0</v>
      </c>
      <c r="M33" s="156">
        <f t="shared" si="1"/>
        <v>0</v>
      </c>
      <c r="N33" s="157"/>
      <c r="O33" s="154"/>
      <c r="P33" s="146">
        <v>1</v>
      </c>
      <c r="Q33" s="155">
        <f t="shared" si="2"/>
        <v>0</v>
      </c>
      <c r="R33" s="156">
        <f t="shared" si="0"/>
        <v>0</v>
      </c>
      <c r="S33" s="117"/>
    </row>
    <row r="34" spans="1:19" ht="18" customHeight="1" x14ac:dyDescent="0.2">
      <c r="A34" s="141">
        <f t="shared" si="3"/>
        <v>12</v>
      </c>
      <c r="B34" s="151"/>
      <c r="C34" s="152"/>
      <c r="D34" s="152"/>
      <c r="E34" s="153"/>
      <c r="F34" s="153"/>
      <c r="G34" s="26"/>
      <c r="H34" s="29"/>
      <c r="I34" s="153"/>
      <c r="J34" s="154"/>
      <c r="K34" s="146">
        <f t="shared" si="4"/>
        <v>0</v>
      </c>
      <c r="L34" s="155">
        <f t="shared" si="5"/>
        <v>0</v>
      </c>
      <c r="M34" s="156">
        <f t="shared" si="1"/>
        <v>0</v>
      </c>
      <c r="N34" s="157"/>
      <c r="O34" s="154"/>
      <c r="P34" s="146">
        <v>1</v>
      </c>
      <c r="Q34" s="155">
        <f t="shared" si="2"/>
        <v>0</v>
      </c>
      <c r="R34" s="156">
        <f t="shared" si="0"/>
        <v>0</v>
      </c>
      <c r="S34" s="117"/>
    </row>
    <row r="35" spans="1:19" ht="18" customHeight="1" x14ac:dyDescent="0.2">
      <c r="A35" s="141">
        <f t="shared" si="3"/>
        <v>13</v>
      </c>
      <c r="B35" s="151"/>
      <c r="C35" s="152"/>
      <c r="D35" s="152"/>
      <c r="E35" s="153"/>
      <c r="F35" s="153"/>
      <c r="G35" s="26"/>
      <c r="H35" s="29"/>
      <c r="I35" s="153"/>
      <c r="J35" s="154"/>
      <c r="K35" s="146">
        <f t="shared" si="4"/>
        <v>0</v>
      </c>
      <c r="L35" s="155">
        <f t="shared" si="5"/>
        <v>0</v>
      </c>
      <c r="M35" s="156">
        <f t="shared" si="1"/>
        <v>0</v>
      </c>
      <c r="N35" s="157"/>
      <c r="O35" s="154"/>
      <c r="P35" s="146">
        <v>1</v>
      </c>
      <c r="Q35" s="155">
        <f t="shared" si="2"/>
        <v>0</v>
      </c>
      <c r="R35" s="156">
        <f t="shared" si="0"/>
        <v>0</v>
      </c>
      <c r="S35" s="117"/>
    </row>
    <row r="36" spans="1:19" ht="18" customHeight="1" x14ac:dyDescent="0.2">
      <c r="A36" s="141">
        <f t="shared" si="3"/>
        <v>14</v>
      </c>
      <c r="B36" s="151"/>
      <c r="C36" s="152"/>
      <c r="D36" s="152"/>
      <c r="E36" s="153"/>
      <c r="F36" s="153"/>
      <c r="G36" s="26"/>
      <c r="H36" s="29"/>
      <c r="I36" s="153"/>
      <c r="J36" s="154"/>
      <c r="K36" s="146">
        <f t="shared" si="4"/>
        <v>0</v>
      </c>
      <c r="L36" s="155">
        <f t="shared" si="5"/>
        <v>0</v>
      </c>
      <c r="M36" s="156">
        <f t="shared" si="1"/>
        <v>0</v>
      </c>
      <c r="N36" s="157"/>
      <c r="O36" s="154"/>
      <c r="P36" s="146">
        <v>1</v>
      </c>
      <c r="Q36" s="155">
        <f t="shared" si="2"/>
        <v>0</v>
      </c>
      <c r="R36" s="156">
        <f t="shared" si="0"/>
        <v>0</v>
      </c>
      <c r="S36" s="117"/>
    </row>
    <row r="37" spans="1:19" ht="18" customHeight="1" x14ac:dyDescent="0.2">
      <c r="A37" s="141">
        <f t="shared" si="3"/>
        <v>15</v>
      </c>
      <c r="B37" s="151"/>
      <c r="C37" s="152"/>
      <c r="D37" s="152"/>
      <c r="E37" s="153"/>
      <c r="F37" s="153"/>
      <c r="G37" s="26"/>
      <c r="H37" s="29"/>
      <c r="I37" s="153"/>
      <c r="J37" s="154"/>
      <c r="K37" s="146">
        <f t="shared" si="4"/>
        <v>0</v>
      </c>
      <c r="L37" s="155">
        <f t="shared" si="5"/>
        <v>0</v>
      </c>
      <c r="M37" s="156">
        <f t="shared" si="1"/>
        <v>0</v>
      </c>
      <c r="N37" s="157"/>
      <c r="O37" s="154"/>
      <c r="P37" s="146">
        <v>1</v>
      </c>
      <c r="Q37" s="155">
        <f t="shared" si="2"/>
        <v>0</v>
      </c>
      <c r="R37" s="156">
        <f t="shared" si="0"/>
        <v>0</v>
      </c>
      <c r="S37" s="117"/>
    </row>
    <row r="38" spans="1:19" ht="18" customHeight="1" x14ac:dyDescent="0.2">
      <c r="A38" s="141">
        <f t="shared" si="3"/>
        <v>16</v>
      </c>
      <c r="B38" s="151"/>
      <c r="C38" s="152"/>
      <c r="D38" s="152"/>
      <c r="E38" s="153"/>
      <c r="F38" s="153"/>
      <c r="G38" s="26"/>
      <c r="H38" s="29"/>
      <c r="I38" s="153"/>
      <c r="J38" s="154"/>
      <c r="K38" s="146">
        <f t="shared" si="4"/>
        <v>0</v>
      </c>
      <c r="L38" s="155">
        <f t="shared" si="5"/>
        <v>0</v>
      </c>
      <c r="M38" s="156">
        <f t="shared" si="1"/>
        <v>0</v>
      </c>
      <c r="N38" s="157"/>
      <c r="O38" s="154"/>
      <c r="P38" s="146">
        <v>1</v>
      </c>
      <c r="Q38" s="155">
        <f t="shared" si="2"/>
        <v>0</v>
      </c>
      <c r="R38" s="156">
        <f t="shared" si="0"/>
        <v>0</v>
      </c>
      <c r="S38" s="117"/>
    </row>
    <row r="39" spans="1:19" ht="18" customHeight="1" x14ac:dyDescent="0.2">
      <c r="A39" s="141">
        <f t="shared" si="3"/>
        <v>17</v>
      </c>
      <c r="B39" s="151"/>
      <c r="C39" s="152"/>
      <c r="D39" s="152"/>
      <c r="E39" s="153"/>
      <c r="F39" s="153"/>
      <c r="G39" s="26"/>
      <c r="H39" s="29"/>
      <c r="I39" s="153"/>
      <c r="J39" s="154"/>
      <c r="K39" s="146">
        <f t="shared" si="4"/>
        <v>0</v>
      </c>
      <c r="L39" s="155">
        <f t="shared" si="5"/>
        <v>0</v>
      </c>
      <c r="M39" s="156">
        <f t="shared" si="1"/>
        <v>0</v>
      </c>
      <c r="N39" s="157"/>
      <c r="O39" s="154"/>
      <c r="P39" s="146">
        <v>1</v>
      </c>
      <c r="Q39" s="155">
        <f t="shared" si="2"/>
        <v>0</v>
      </c>
      <c r="R39" s="156">
        <f t="shared" si="0"/>
        <v>0</v>
      </c>
      <c r="S39" s="117"/>
    </row>
    <row r="40" spans="1:19" ht="18" customHeight="1" x14ac:dyDescent="0.2">
      <c r="A40" s="141">
        <f t="shared" si="3"/>
        <v>18</v>
      </c>
      <c r="B40" s="151"/>
      <c r="C40" s="152"/>
      <c r="D40" s="152"/>
      <c r="E40" s="153"/>
      <c r="F40" s="153"/>
      <c r="G40" s="26"/>
      <c r="H40" s="29"/>
      <c r="I40" s="153"/>
      <c r="J40" s="154"/>
      <c r="K40" s="146">
        <f t="shared" si="4"/>
        <v>0</v>
      </c>
      <c r="L40" s="155">
        <f t="shared" si="5"/>
        <v>0</v>
      </c>
      <c r="M40" s="156">
        <f t="shared" si="1"/>
        <v>0</v>
      </c>
      <c r="N40" s="157"/>
      <c r="O40" s="154"/>
      <c r="P40" s="146">
        <v>1</v>
      </c>
      <c r="Q40" s="155">
        <f t="shared" si="2"/>
        <v>0</v>
      </c>
      <c r="R40" s="156">
        <f t="shared" si="0"/>
        <v>0</v>
      </c>
      <c r="S40" s="117"/>
    </row>
    <row r="41" spans="1:19" ht="18" customHeight="1" x14ac:dyDescent="0.2">
      <c r="A41" s="141">
        <f t="shared" si="3"/>
        <v>19</v>
      </c>
      <c r="B41" s="151"/>
      <c r="C41" s="152"/>
      <c r="D41" s="152"/>
      <c r="E41" s="153"/>
      <c r="F41" s="153"/>
      <c r="G41" s="26"/>
      <c r="H41" s="29"/>
      <c r="I41" s="153"/>
      <c r="J41" s="154"/>
      <c r="K41" s="146">
        <f t="shared" si="4"/>
        <v>0</v>
      </c>
      <c r="L41" s="155">
        <f t="shared" si="5"/>
        <v>0</v>
      </c>
      <c r="M41" s="156">
        <f t="shared" si="1"/>
        <v>0</v>
      </c>
      <c r="N41" s="157"/>
      <c r="O41" s="154"/>
      <c r="P41" s="146">
        <v>1</v>
      </c>
      <c r="Q41" s="155">
        <f t="shared" si="2"/>
        <v>0</v>
      </c>
      <c r="R41" s="156">
        <f t="shared" si="0"/>
        <v>0</v>
      </c>
      <c r="S41" s="117"/>
    </row>
    <row r="42" spans="1:19" ht="18" customHeight="1" x14ac:dyDescent="0.2">
      <c r="A42" s="141">
        <f t="shared" si="3"/>
        <v>20</v>
      </c>
      <c r="B42" s="151"/>
      <c r="C42" s="152"/>
      <c r="D42" s="152"/>
      <c r="E42" s="153"/>
      <c r="F42" s="153"/>
      <c r="G42" s="26"/>
      <c r="H42" s="29"/>
      <c r="I42" s="153"/>
      <c r="J42" s="154"/>
      <c r="K42" s="146">
        <f t="shared" si="4"/>
        <v>0</v>
      </c>
      <c r="L42" s="155">
        <f t="shared" si="5"/>
        <v>0</v>
      </c>
      <c r="M42" s="156">
        <f t="shared" si="1"/>
        <v>0</v>
      </c>
      <c r="N42" s="157"/>
      <c r="O42" s="154"/>
      <c r="P42" s="146">
        <v>1</v>
      </c>
      <c r="Q42" s="155">
        <f t="shared" si="2"/>
        <v>0</v>
      </c>
      <c r="R42" s="156">
        <f t="shared" si="0"/>
        <v>0</v>
      </c>
      <c r="S42" s="117"/>
    </row>
    <row r="43" spans="1:19" ht="18" customHeight="1" x14ac:dyDescent="0.2">
      <c r="A43" s="141">
        <f t="shared" si="3"/>
        <v>21</v>
      </c>
      <c r="B43" s="151"/>
      <c r="C43" s="152"/>
      <c r="D43" s="152"/>
      <c r="E43" s="153"/>
      <c r="F43" s="153"/>
      <c r="G43" s="26"/>
      <c r="H43" s="29"/>
      <c r="I43" s="153"/>
      <c r="J43" s="154"/>
      <c r="K43" s="146">
        <f t="shared" si="4"/>
        <v>0</v>
      </c>
      <c r="L43" s="155">
        <f t="shared" si="5"/>
        <v>0</v>
      </c>
      <c r="M43" s="156">
        <f t="shared" si="1"/>
        <v>0</v>
      </c>
      <c r="N43" s="157"/>
      <c r="O43" s="154"/>
      <c r="P43" s="146">
        <v>1</v>
      </c>
      <c r="Q43" s="155">
        <f t="shared" si="2"/>
        <v>0</v>
      </c>
      <c r="R43" s="156">
        <f t="shared" si="0"/>
        <v>0</v>
      </c>
      <c r="S43" s="117"/>
    </row>
    <row r="44" spans="1:19" ht="18" customHeight="1" x14ac:dyDescent="0.2">
      <c r="A44" s="141">
        <f t="shared" si="3"/>
        <v>22</v>
      </c>
      <c r="B44" s="151"/>
      <c r="C44" s="152"/>
      <c r="D44" s="152"/>
      <c r="E44" s="153"/>
      <c r="F44" s="153"/>
      <c r="G44" s="26"/>
      <c r="H44" s="29"/>
      <c r="I44" s="153"/>
      <c r="J44" s="154"/>
      <c r="K44" s="146">
        <f t="shared" si="4"/>
        <v>0</v>
      </c>
      <c r="L44" s="155">
        <f t="shared" si="5"/>
        <v>0</v>
      </c>
      <c r="M44" s="156">
        <f t="shared" si="1"/>
        <v>0</v>
      </c>
      <c r="N44" s="157"/>
      <c r="O44" s="154"/>
      <c r="P44" s="146">
        <v>1</v>
      </c>
      <c r="Q44" s="155">
        <f t="shared" si="2"/>
        <v>0</v>
      </c>
      <c r="R44" s="156">
        <f t="shared" si="0"/>
        <v>0</v>
      </c>
      <c r="S44" s="117"/>
    </row>
    <row r="45" spans="1:19" ht="18" customHeight="1" x14ac:dyDescent="0.2">
      <c r="A45" s="141">
        <f t="shared" si="3"/>
        <v>23</v>
      </c>
      <c r="B45" s="151"/>
      <c r="C45" s="152"/>
      <c r="D45" s="152"/>
      <c r="E45" s="153"/>
      <c r="F45" s="153"/>
      <c r="G45" s="26"/>
      <c r="H45" s="29"/>
      <c r="I45" s="153"/>
      <c r="J45" s="154"/>
      <c r="K45" s="146">
        <f t="shared" si="4"/>
        <v>0</v>
      </c>
      <c r="L45" s="155">
        <f t="shared" si="5"/>
        <v>0</v>
      </c>
      <c r="M45" s="156">
        <f t="shared" si="1"/>
        <v>0</v>
      </c>
      <c r="N45" s="157"/>
      <c r="O45" s="154"/>
      <c r="P45" s="146">
        <v>1</v>
      </c>
      <c r="Q45" s="155">
        <f t="shared" si="2"/>
        <v>0</v>
      </c>
      <c r="R45" s="156">
        <f t="shared" si="0"/>
        <v>0</v>
      </c>
      <c r="S45" s="117"/>
    </row>
    <row r="46" spans="1:19" ht="18" customHeight="1" x14ac:dyDescent="0.2">
      <c r="A46" s="141">
        <f t="shared" si="3"/>
        <v>24</v>
      </c>
      <c r="B46" s="151"/>
      <c r="C46" s="152"/>
      <c r="D46" s="152"/>
      <c r="E46" s="153"/>
      <c r="F46" s="153"/>
      <c r="G46" s="26"/>
      <c r="H46" s="29"/>
      <c r="I46" s="153"/>
      <c r="J46" s="154"/>
      <c r="K46" s="146">
        <f t="shared" si="4"/>
        <v>0</v>
      </c>
      <c r="L46" s="155">
        <f t="shared" si="5"/>
        <v>0</v>
      </c>
      <c r="M46" s="156">
        <f t="shared" si="1"/>
        <v>0</v>
      </c>
      <c r="N46" s="157"/>
      <c r="O46" s="154"/>
      <c r="P46" s="146">
        <v>1</v>
      </c>
      <c r="Q46" s="155">
        <f t="shared" si="2"/>
        <v>0</v>
      </c>
      <c r="R46" s="156">
        <f t="shared" si="0"/>
        <v>0</v>
      </c>
      <c r="S46" s="117"/>
    </row>
    <row r="47" spans="1:19" ht="18" customHeight="1" x14ac:dyDescent="0.2">
      <c r="A47" s="141">
        <f t="shared" si="3"/>
        <v>25</v>
      </c>
      <c r="B47" s="151"/>
      <c r="C47" s="152"/>
      <c r="D47" s="152"/>
      <c r="E47" s="153"/>
      <c r="F47" s="153"/>
      <c r="G47" s="26"/>
      <c r="H47" s="29"/>
      <c r="I47" s="153"/>
      <c r="J47" s="154"/>
      <c r="K47" s="146">
        <f t="shared" si="4"/>
        <v>0</v>
      </c>
      <c r="L47" s="155">
        <f t="shared" si="5"/>
        <v>0</v>
      </c>
      <c r="M47" s="156">
        <f t="shared" si="1"/>
        <v>0</v>
      </c>
      <c r="N47" s="157"/>
      <c r="O47" s="154"/>
      <c r="P47" s="146">
        <v>1</v>
      </c>
      <c r="Q47" s="155">
        <f t="shared" si="2"/>
        <v>0</v>
      </c>
      <c r="R47" s="156">
        <f t="shared" si="0"/>
        <v>0</v>
      </c>
      <c r="S47" s="117"/>
    </row>
    <row r="48" spans="1:19" ht="18" customHeight="1" x14ac:dyDescent="0.2">
      <c r="A48" s="141">
        <f t="shared" si="3"/>
        <v>26</v>
      </c>
      <c r="B48" s="151"/>
      <c r="C48" s="152"/>
      <c r="D48" s="152"/>
      <c r="E48" s="153"/>
      <c r="F48" s="153"/>
      <c r="G48" s="26"/>
      <c r="H48" s="29"/>
      <c r="I48" s="153"/>
      <c r="J48" s="154"/>
      <c r="K48" s="146">
        <f t="shared" si="4"/>
        <v>0</v>
      </c>
      <c r="L48" s="155">
        <f t="shared" si="5"/>
        <v>0</v>
      </c>
      <c r="M48" s="156">
        <f t="shared" si="1"/>
        <v>0</v>
      </c>
      <c r="N48" s="157"/>
      <c r="O48" s="154"/>
      <c r="P48" s="146">
        <v>1</v>
      </c>
      <c r="Q48" s="155">
        <f t="shared" si="2"/>
        <v>0</v>
      </c>
      <c r="R48" s="156">
        <f t="shared" si="0"/>
        <v>0</v>
      </c>
      <c r="S48" s="117"/>
    </row>
    <row r="49" spans="1:19" ht="18" customHeight="1" x14ac:dyDescent="0.2">
      <c r="A49" s="141">
        <f t="shared" si="3"/>
        <v>27</v>
      </c>
      <c r="B49" s="151"/>
      <c r="C49" s="152"/>
      <c r="D49" s="152"/>
      <c r="E49" s="153"/>
      <c r="F49" s="153"/>
      <c r="G49" s="26"/>
      <c r="H49" s="29"/>
      <c r="I49" s="153"/>
      <c r="J49" s="154"/>
      <c r="K49" s="146">
        <f t="shared" si="4"/>
        <v>0</v>
      </c>
      <c r="L49" s="155">
        <f t="shared" si="5"/>
        <v>0</v>
      </c>
      <c r="M49" s="156">
        <f t="shared" si="1"/>
        <v>0</v>
      </c>
      <c r="N49" s="157"/>
      <c r="O49" s="154"/>
      <c r="P49" s="146">
        <v>1</v>
      </c>
      <c r="Q49" s="155">
        <f t="shared" si="2"/>
        <v>0</v>
      </c>
      <c r="R49" s="156">
        <f t="shared" si="0"/>
        <v>0</v>
      </c>
      <c r="S49" s="117"/>
    </row>
    <row r="50" spans="1:19" ht="18" customHeight="1" x14ac:dyDescent="0.2">
      <c r="A50" s="141">
        <f t="shared" si="3"/>
        <v>28</v>
      </c>
      <c r="B50" s="151"/>
      <c r="C50" s="152"/>
      <c r="D50" s="152"/>
      <c r="E50" s="153"/>
      <c r="F50" s="153"/>
      <c r="G50" s="26"/>
      <c r="H50" s="29"/>
      <c r="I50" s="153"/>
      <c r="J50" s="154"/>
      <c r="K50" s="146">
        <f t="shared" si="4"/>
        <v>0</v>
      </c>
      <c r="L50" s="155">
        <f t="shared" si="5"/>
        <v>0</v>
      </c>
      <c r="M50" s="156">
        <f t="shared" si="1"/>
        <v>0</v>
      </c>
      <c r="N50" s="157"/>
      <c r="O50" s="154"/>
      <c r="P50" s="146">
        <v>1</v>
      </c>
      <c r="Q50" s="155">
        <f t="shared" si="2"/>
        <v>0</v>
      </c>
      <c r="R50" s="156">
        <f t="shared" si="0"/>
        <v>0</v>
      </c>
      <c r="S50" s="117"/>
    </row>
    <row r="51" spans="1:19" ht="18" customHeight="1" x14ac:dyDescent="0.2">
      <c r="A51" s="141">
        <f t="shared" si="3"/>
        <v>29</v>
      </c>
      <c r="B51" s="151"/>
      <c r="C51" s="152"/>
      <c r="D51" s="152"/>
      <c r="E51" s="153"/>
      <c r="F51" s="153"/>
      <c r="G51" s="26"/>
      <c r="H51" s="29"/>
      <c r="I51" s="153"/>
      <c r="J51" s="154"/>
      <c r="K51" s="146">
        <f t="shared" si="4"/>
        <v>0</v>
      </c>
      <c r="L51" s="155">
        <f t="shared" si="5"/>
        <v>0</v>
      </c>
      <c r="M51" s="156">
        <f t="shared" si="1"/>
        <v>0</v>
      </c>
      <c r="N51" s="157"/>
      <c r="O51" s="154"/>
      <c r="P51" s="146">
        <v>1</v>
      </c>
      <c r="Q51" s="155">
        <f t="shared" si="2"/>
        <v>0</v>
      </c>
      <c r="R51" s="156">
        <f t="shared" si="0"/>
        <v>0</v>
      </c>
      <c r="S51" s="117"/>
    </row>
    <row r="52" spans="1:19" ht="18" customHeight="1" x14ac:dyDescent="0.2">
      <c r="A52" s="141">
        <f t="shared" si="3"/>
        <v>30</v>
      </c>
      <c r="B52" s="151"/>
      <c r="C52" s="152"/>
      <c r="D52" s="152"/>
      <c r="E52" s="153"/>
      <c r="F52" s="153"/>
      <c r="G52" s="26"/>
      <c r="H52" s="29"/>
      <c r="I52" s="153"/>
      <c r="J52" s="154"/>
      <c r="K52" s="146">
        <f t="shared" si="4"/>
        <v>0</v>
      </c>
      <c r="L52" s="155">
        <f t="shared" si="5"/>
        <v>0</v>
      </c>
      <c r="M52" s="156">
        <f t="shared" si="1"/>
        <v>0</v>
      </c>
      <c r="N52" s="157"/>
      <c r="O52" s="154"/>
      <c r="P52" s="146">
        <v>1</v>
      </c>
      <c r="Q52" s="155">
        <f t="shared" si="2"/>
        <v>0</v>
      </c>
      <c r="R52" s="156">
        <f t="shared" si="0"/>
        <v>0</v>
      </c>
      <c r="S52" s="117"/>
    </row>
    <row r="53" spans="1:19" ht="18" customHeight="1" x14ac:dyDescent="0.2">
      <c r="A53" s="141">
        <f t="shared" si="3"/>
        <v>31</v>
      </c>
      <c r="B53" s="151"/>
      <c r="C53" s="152"/>
      <c r="D53" s="152"/>
      <c r="E53" s="153"/>
      <c r="F53" s="153"/>
      <c r="G53" s="26"/>
      <c r="H53" s="29"/>
      <c r="I53" s="153"/>
      <c r="J53" s="154"/>
      <c r="K53" s="146">
        <f t="shared" si="4"/>
        <v>0</v>
      </c>
      <c r="L53" s="155">
        <f t="shared" si="5"/>
        <v>0</v>
      </c>
      <c r="M53" s="156">
        <f t="shared" si="1"/>
        <v>0</v>
      </c>
      <c r="N53" s="157"/>
      <c r="O53" s="154"/>
      <c r="P53" s="146">
        <v>1</v>
      </c>
      <c r="Q53" s="155">
        <f t="shared" si="2"/>
        <v>0</v>
      </c>
      <c r="R53" s="156">
        <f t="shared" si="0"/>
        <v>0</v>
      </c>
      <c r="S53" s="117"/>
    </row>
    <row r="54" spans="1:19" ht="18" customHeight="1" x14ac:dyDescent="0.2">
      <c r="A54" s="141">
        <f t="shared" si="3"/>
        <v>32</v>
      </c>
      <c r="B54" s="151"/>
      <c r="C54" s="152"/>
      <c r="D54" s="152"/>
      <c r="E54" s="153"/>
      <c r="F54" s="153"/>
      <c r="G54" s="26"/>
      <c r="H54" s="29"/>
      <c r="I54" s="153"/>
      <c r="J54" s="154"/>
      <c r="K54" s="146">
        <f t="shared" si="4"/>
        <v>0</v>
      </c>
      <c r="L54" s="155">
        <f t="shared" si="5"/>
        <v>0</v>
      </c>
      <c r="M54" s="156">
        <f t="shared" si="1"/>
        <v>0</v>
      </c>
      <c r="N54" s="157"/>
      <c r="O54" s="154"/>
      <c r="P54" s="146">
        <v>1</v>
      </c>
      <c r="Q54" s="155">
        <f t="shared" si="2"/>
        <v>0</v>
      </c>
      <c r="R54" s="156">
        <f t="shared" si="0"/>
        <v>0</v>
      </c>
      <c r="S54" s="117"/>
    </row>
    <row r="55" spans="1:19" ht="18" customHeight="1" x14ac:dyDescent="0.2">
      <c r="A55" s="141">
        <f t="shared" si="3"/>
        <v>33</v>
      </c>
      <c r="B55" s="151"/>
      <c r="C55" s="152"/>
      <c r="D55" s="152"/>
      <c r="E55" s="153"/>
      <c r="F55" s="153"/>
      <c r="G55" s="26"/>
      <c r="H55" s="29"/>
      <c r="I55" s="153"/>
      <c r="J55" s="154"/>
      <c r="K55" s="146">
        <f t="shared" si="4"/>
        <v>0</v>
      </c>
      <c r="L55" s="155">
        <f t="shared" si="5"/>
        <v>0</v>
      </c>
      <c r="M55" s="156">
        <f t="shared" si="1"/>
        <v>0</v>
      </c>
      <c r="N55" s="157"/>
      <c r="O55" s="154"/>
      <c r="P55" s="146">
        <v>1</v>
      </c>
      <c r="Q55" s="155">
        <f t="shared" si="2"/>
        <v>0</v>
      </c>
      <c r="R55" s="156">
        <f t="shared" ref="R55:R72" si="6">G55*N55*O55*8</f>
        <v>0</v>
      </c>
      <c r="S55" s="117"/>
    </row>
    <row r="56" spans="1:19" ht="18" customHeight="1" x14ac:dyDescent="0.2">
      <c r="A56" s="141">
        <f t="shared" si="3"/>
        <v>34</v>
      </c>
      <c r="B56" s="151"/>
      <c r="C56" s="152"/>
      <c r="D56" s="152"/>
      <c r="E56" s="153"/>
      <c r="F56" s="153"/>
      <c r="G56" s="26"/>
      <c r="H56" s="29"/>
      <c r="I56" s="153"/>
      <c r="J56" s="154"/>
      <c r="K56" s="146">
        <f t="shared" si="4"/>
        <v>0</v>
      </c>
      <c r="L56" s="155">
        <f t="shared" si="5"/>
        <v>0</v>
      </c>
      <c r="M56" s="156">
        <f t="shared" si="1"/>
        <v>0</v>
      </c>
      <c r="N56" s="157"/>
      <c r="O56" s="154"/>
      <c r="P56" s="146">
        <v>1</v>
      </c>
      <c r="Q56" s="155">
        <f t="shared" si="2"/>
        <v>0</v>
      </c>
      <c r="R56" s="156">
        <f t="shared" si="6"/>
        <v>0</v>
      </c>
      <c r="S56" s="117"/>
    </row>
    <row r="57" spans="1:19" ht="18" customHeight="1" x14ac:dyDescent="0.2">
      <c r="A57" s="141">
        <f t="shared" si="3"/>
        <v>35</v>
      </c>
      <c r="B57" s="151"/>
      <c r="C57" s="152"/>
      <c r="D57" s="152"/>
      <c r="E57" s="153"/>
      <c r="F57" s="153"/>
      <c r="G57" s="26"/>
      <c r="H57" s="29"/>
      <c r="I57" s="153"/>
      <c r="J57" s="154"/>
      <c r="K57" s="146">
        <f t="shared" si="4"/>
        <v>0</v>
      </c>
      <c r="L57" s="155">
        <f t="shared" si="5"/>
        <v>0</v>
      </c>
      <c r="M57" s="156">
        <f t="shared" si="1"/>
        <v>0</v>
      </c>
      <c r="N57" s="157"/>
      <c r="O57" s="154"/>
      <c r="P57" s="146">
        <v>1</v>
      </c>
      <c r="Q57" s="155">
        <f t="shared" si="2"/>
        <v>0</v>
      </c>
      <c r="R57" s="156">
        <f t="shared" si="6"/>
        <v>0</v>
      </c>
      <c r="S57" s="117"/>
    </row>
    <row r="58" spans="1:19" ht="18" customHeight="1" x14ac:dyDescent="0.2">
      <c r="A58" s="141">
        <f t="shared" si="3"/>
        <v>36</v>
      </c>
      <c r="B58" s="151"/>
      <c r="C58" s="152"/>
      <c r="D58" s="152"/>
      <c r="E58" s="153"/>
      <c r="F58" s="153"/>
      <c r="G58" s="26"/>
      <c r="H58" s="29"/>
      <c r="I58" s="153"/>
      <c r="J58" s="154"/>
      <c r="K58" s="146">
        <f t="shared" si="4"/>
        <v>0</v>
      </c>
      <c r="L58" s="155">
        <f t="shared" si="5"/>
        <v>0</v>
      </c>
      <c r="M58" s="156">
        <f t="shared" si="1"/>
        <v>0</v>
      </c>
      <c r="N58" s="157"/>
      <c r="O58" s="154"/>
      <c r="P58" s="146">
        <v>1</v>
      </c>
      <c r="Q58" s="155">
        <f t="shared" si="2"/>
        <v>0</v>
      </c>
      <c r="R58" s="156">
        <f t="shared" si="6"/>
        <v>0</v>
      </c>
      <c r="S58" s="117"/>
    </row>
    <row r="59" spans="1:19" ht="18" customHeight="1" x14ac:dyDescent="0.2">
      <c r="A59" s="141">
        <f t="shared" si="3"/>
        <v>37</v>
      </c>
      <c r="B59" s="151"/>
      <c r="C59" s="152"/>
      <c r="D59" s="152"/>
      <c r="E59" s="153"/>
      <c r="F59" s="153"/>
      <c r="G59" s="26"/>
      <c r="H59" s="29"/>
      <c r="I59" s="153"/>
      <c r="J59" s="154"/>
      <c r="K59" s="146">
        <f t="shared" si="4"/>
        <v>0</v>
      </c>
      <c r="L59" s="155">
        <f t="shared" si="5"/>
        <v>0</v>
      </c>
      <c r="M59" s="156">
        <f t="shared" si="1"/>
        <v>0</v>
      </c>
      <c r="N59" s="157"/>
      <c r="O59" s="154"/>
      <c r="P59" s="146">
        <v>1</v>
      </c>
      <c r="Q59" s="155">
        <f t="shared" si="2"/>
        <v>0</v>
      </c>
      <c r="R59" s="156">
        <f t="shared" si="6"/>
        <v>0</v>
      </c>
      <c r="S59" s="117"/>
    </row>
    <row r="60" spans="1:19" ht="18" customHeight="1" x14ac:dyDescent="0.2">
      <c r="A60" s="141">
        <f t="shared" si="3"/>
        <v>38</v>
      </c>
      <c r="B60" s="151"/>
      <c r="C60" s="152"/>
      <c r="D60" s="152"/>
      <c r="E60" s="153"/>
      <c r="F60" s="153"/>
      <c r="G60" s="26"/>
      <c r="H60" s="29"/>
      <c r="I60" s="153"/>
      <c r="J60" s="154"/>
      <c r="K60" s="146">
        <f t="shared" si="4"/>
        <v>0</v>
      </c>
      <c r="L60" s="155">
        <f t="shared" si="5"/>
        <v>0</v>
      </c>
      <c r="M60" s="156">
        <f t="shared" si="1"/>
        <v>0</v>
      </c>
      <c r="N60" s="157"/>
      <c r="O60" s="154"/>
      <c r="P60" s="146">
        <v>1</v>
      </c>
      <c r="Q60" s="155">
        <f t="shared" si="2"/>
        <v>0</v>
      </c>
      <c r="R60" s="156">
        <f t="shared" si="6"/>
        <v>0</v>
      </c>
      <c r="S60" s="117"/>
    </row>
    <row r="61" spans="1:19" ht="18" customHeight="1" x14ac:dyDescent="0.2">
      <c r="A61" s="141">
        <f t="shared" si="3"/>
        <v>39</v>
      </c>
      <c r="B61" s="151"/>
      <c r="C61" s="152"/>
      <c r="D61" s="152"/>
      <c r="E61" s="153"/>
      <c r="F61" s="153"/>
      <c r="G61" s="26"/>
      <c r="H61" s="29"/>
      <c r="I61" s="153"/>
      <c r="J61" s="154"/>
      <c r="K61" s="146">
        <f t="shared" si="4"/>
        <v>0</v>
      </c>
      <c r="L61" s="155">
        <f t="shared" si="5"/>
        <v>0</v>
      </c>
      <c r="M61" s="156">
        <f t="shared" si="1"/>
        <v>0</v>
      </c>
      <c r="N61" s="157"/>
      <c r="O61" s="154"/>
      <c r="P61" s="146">
        <v>1</v>
      </c>
      <c r="Q61" s="155">
        <f t="shared" si="2"/>
        <v>0</v>
      </c>
      <c r="R61" s="156">
        <f t="shared" si="6"/>
        <v>0</v>
      </c>
      <c r="S61" s="117"/>
    </row>
    <row r="62" spans="1:19" ht="18" customHeight="1" x14ac:dyDescent="0.2">
      <c r="A62" s="141">
        <f t="shared" si="3"/>
        <v>40</v>
      </c>
      <c r="B62" s="151"/>
      <c r="C62" s="152"/>
      <c r="D62" s="152"/>
      <c r="E62" s="153"/>
      <c r="F62" s="153"/>
      <c r="G62" s="26"/>
      <c r="H62" s="29"/>
      <c r="I62" s="153"/>
      <c r="J62" s="154"/>
      <c r="K62" s="146">
        <f t="shared" si="4"/>
        <v>0</v>
      </c>
      <c r="L62" s="155">
        <f t="shared" si="5"/>
        <v>0</v>
      </c>
      <c r="M62" s="156">
        <f t="shared" si="1"/>
        <v>0</v>
      </c>
      <c r="N62" s="157"/>
      <c r="O62" s="154"/>
      <c r="P62" s="146">
        <v>1</v>
      </c>
      <c r="Q62" s="155">
        <f t="shared" si="2"/>
        <v>0</v>
      </c>
      <c r="R62" s="156">
        <f t="shared" si="6"/>
        <v>0</v>
      </c>
      <c r="S62" s="117"/>
    </row>
    <row r="63" spans="1:19" ht="18" customHeight="1" x14ac:dyDescent="0.2">
      <c r="A63" s="141">
        <f t="shared" si="3"/>
        <v>41</v>
      </c>
      <c r="B63" s="151"/>
      <c r="C63" s="152"/>
      <c r="D63" s="152"/>
      <c r="E63" s="153"/>
      <c r="F63" s="153"/>
      <c r="G63" s="26"/>
      <c r="H63" s="29"/>
      <c r="I63" s="153"/>
      <c r="J63" s="154"/>
      <c r="K63" s="146">
        <f t="shared" si="4"/>
        <v>0</v>
      </c>
      <c r="L63" s="155">
        <f t="shared" si="5"/>
        <v>0</v>
      </c>
      <c r="M63" s="156">
        <f t="shared" si="1"/>
        <v>0</v>
      </c>
      <c r="N63" s="157"/>
      <c r="O63" s="154"/>
      <c r="P63" s="146">
        <v>1</v>
      </c>
      <c r="Q63" s="155">
        <f t="shared" si="2"/>
        <v>0</v>
      </c>
      <c r="R63" s="156">
        <f t="shared" si="6"/>
        <v>0</v>
      </c>
      <c r="S63" s="117"/>
    </row>
    <row r="64" spans="1:19" ht="18" customHeight="1" x14ac:dyDescent="0.2">
      <c r="A64" s="141">
        <f t="shared" si="3"/>
        <v>42</v>
      </c>
      <c r="B64" s="151"/>
      <c r="C64" s="152"/>
      <c r="D64" s="152"/>
      <c r="E64" s="153"/>
      <c r="F64" s="153"/>
      <c r="G64" s="26"/>
      <c r="H64" s="29"/>
      <c r="I64" s="153"/>
      <c r="J64" s="154"/>
      <c r="K64" s="146">
        <f t="shared" si="4"/>
        <v>0</v>
      </c>
      <c r="L64" s="155">
        <f t="shared" si="5"/>
        <v>0</v>
      </c>
      <c r="M64" s="156">
        <f t="shared" si="1"/>
        <v>0</v>
      </c>
      <c r="N64" s="157"/>
      <c r="O64" s="154"/>
      <c r="P64" s="146">
        <v>1</v>
      </c>
      <c r="Q64" s="155">
        <f t="shared" si="2"/>
        <v>0</v>
      </c>
      <c r="R64" s="156">
        <f t="shared" si="6"/>
        <v>0</v>
      </c>
      <c r="S64" s="117"/>
    </row>
    <row r="65" spans="1:19" ht="18" customHeight="1" x14ac:dyDescent="0.2">
      <c r="A65" s="141">
        <f t="shared" si="3"/>
        <v>43</v>
      </c>
      <c r="B65" s="151"/>
      <c r="C65" s="152"/>
      <c r="D65" s="152"/>
      <c r="E65" s="153"/>
      <c r="F65" s="153"/>
      <c r="G65" s="26"/>
      <c r="H65" s="29"/>
      <c r="I65" s="153"/>
      <c r="J65" s="154"/>
      <c r="K65" s="146">
        <f t="shared" si="4"/>
        <v>0</v>
      </c>
      <c r="L65" s="155">
        <f t="shared" si="5"/>
        <v>0</v>
      </c>
      <c r="M65" s="156">
        <f t="shared" si="1"/>
        <v>0</v>
      </c>
      <c r="N65" s="157"/>
      <c r="O65" s="154"/>
      <c r="P65" s="146">
        <v>1</v>
      </c>
      <c r="Q65" s="155">
        <f t="shared" si="2"/>
        <v>0</v>
      </c>
      <c r="R65" s="156">
        <f t="shared" si="6"/>
        <v>0</v>
      </c>
      <c r="S65" s="117"/>
    </row>
    <row r="66" spans="1:19" ht="18" customHeight="1" x14ac:dyDescent="0.2">
      <c r="A66" s="141">
        <f t="shared" si="3"/>
        <v>44</v>
      </c>
      <c r="B66" s="151"/>
      <c r="C66" s="152"/>
      <c r="D66" s="152"/>
      <c r="E66" s="153"/>
      <c r="F66" s="153"/>
      <c r="G66" s="26"/>
      <c r="H66" s="29"/>
      <c r="I66" s="153"/>
      <c r="J66" s="154"/>
      <c r="K66" s="146">
        <f t="shared" si="4"/>
        <v>0</v>
      </c>
      <c r="L66" s="155">
        <f t="shared" si="5"/>
        <v>0</v>
      </c>
      <c r="M66" s="156">
        <f t="shared" si="1"/>
        <v>0</v>
      </c>
      <c r="N66" s="157"/>
      <c r="O66" s="154"/>
      <c r="P66" s="146">
        <v>1</v>
      </c>
      <c r="Q66" s="155">
        <f t="shared" si="2"/>
        <v>0</v>
      </c>
      <c r="R66" s="156">
        <f t="shared" si="6"/>
        <v>0</v>
      </c>
      <c r="S66" s="117"/>
    </row>
    <row r="67" spans="1:19" ht="18" customHeight="1" x14ac:dyDescent="0.2">
      <c r="A67" s="141">
        <f t="shared" si="3"/>
        <v>45</v>
      </c>
      <c r="B67" s="151"/>
      <c r="C67" s="152"/>
      <c r="D67" s="152"/>
      <c r="E67" s="153"/>
      <c r="F67" s="153"/>
      <c r="G67" s="26"/>
      <c r="H67" s="29"/>
      <c r="I67" s="153"/>
      <c r="J67" s="154"/>
      <c r="K67" s="146">
        <f t="shared" si="4"/>
        <v>0</v>
      </c>
      <c r="L67" s="155">
        <f t="shared" si="5"/>
        <v>0</v>
      </c>
      <c r="M67" s="156">
        <f t="shared" si="1"/>
        <v>0</v>
      </c>
      <c r="N67" s="157"/>
      <c r="O67" s="154"/>
      <c r="P67" s="146">
        <v>1</v>
      </c>
      <c r="Q67" s="155">
        <f t="shared" si="2"/>
        <v>0</v>
      </c>
      <c r="R67" s="156">
        <f t="shared" si="6"/>
        <v>0</v>
      </c>
      <c r="S67" s="117"/>
    </row>
    <row r="68" spans="1:19" ht="18" customHeight="1" x14ac:dyDescent="0.2">
      <c r="A68" s="141">
        <f t="shared" si="3"/>
        <v>46</v>
      </c>
      <c r="B68" s="151"/>
      <c r="C68" s="152"/>
      <c r="D68" s="152"/>
      <c r="E68" s="153"/>
      <c r="F68" s="153"/>
      <c r="G68" s="26"/>
      <c r="H68" s="29"/>
      <c r="I68" s="153"/>
      <c r="J68" s="154"/>
      <c r="K68" s="146">
        <f t="shared" si="4"/>
        <v>0</v>
      </c>
      <c r="L68" s="155">
        <f t="shared" si="5"/>
        <v>0</v>
      </c>
      <c r="M68" s="156">
        <f t="shared" si="1"/>
        <v>0</v>
      </c>
      <c r="N68" s="157"/>
      <c r="O68" s="154"/>
      <c r="P68" s="146">
        <v>1</v>
      </c>
      <c r="Q68" s="155">
        <f t="shared" si="2"/>
        <v>0</v>
      </c>
      <c r="R68" s="156">
        <f t="shared" si="6"/>
        <v>0</v>
      </c>
      <c r="S68" s="117"/>
    </row>
    <row r="69" spans="1:19" ht="18" customHeight="1" x14ac:dyDescent="0.2">
      <c r="A69" s="141">
        <f t="shared" si="3"/>
        <v>47</v>
      </c>
      <c r="B69" s="151"/>
      <c r="C69" s="152"/>
      <c r="D69" s="152"/>
      <c r="E69" s="153"/>
      <c r="F69" s="153"/>
      <c r="G69" s="26"/>
      <c r="H69" s="29"/>
      <c r="I69" s="153"/>
      <c r="J69" s="154"/>
      <c r="K69" s="146">
        <f t="shared" si="4"/>
        <v>0</v>
      </c>
      <c r="L69" s="155">
        <f t="shared" si="5"/>
        <v>0</v>
      </c>
      <c r="M69" s="156">
        <f t="shared" si="1"/>
        <v>0</v>
      </c>
      <c r="N69" s="157"/>
      <c r="O69" s="154"/>
      <c r="P69" s="146">
        <v>1</v>
      </c>
      <c r="Q69" s="155">
        <f t="shared" si="2"/>
        <v>0</v>
      </c>
      <c r="R69" s="156">
        <f t="shared" si="6"/>
        <v>0</v>
      </c>
      <c r="S69" s="117"/>
    </row>
    <row r="70" spans="1:19" ht="18" customHeight="1" x14ac:dyDescent="0.2">
      <c r="A70" s="141">
        <f t="shared" si="3"/>
        <v>48</v>
      </c>
      <c r="B70" s="151"/>
      <c r="C70" s="152"/>
      <c r="D70" s="152"/>
      <c r="E70" s="153"/>
      <c r="F70" s="153"/>
      <c r="G70" s="26"/>
      <c r="H70" s="29"/>
      <c r="I70" s="153"/>
      <c r="J70" s="154"/>
      <c r="K70" s="146">
        <f t="shared" si="4"/>
        <v>0</v>
      </c>
      <c r="L70" s="155">
        <f t="shared" si="5"/>
        <v>0</v>
      </c>
      <c r="M70" s="156">
        <f t="shared" si="1"/>
        <v>0</v>
      </c>
      <c r="N70" s="157"/>
      <c r="O70" s="154"/>
      <c r="P70" s="146">
        <v>1</v>
      </c>
      <c r="Q70" s="155">
        <f t="shared" si="2"/>
        <v>0</v>
      </c>
      <c r="R70" s="156">
        <f t="shared" si="6"/>
        <v>0</v>
      </c>
      <c r="S70" s="117"/>
    </row>
    <row r="71" spans="1:19" ht="18" customHeight="1" x14ac:dyDescent="0.2">
      <c r="A71" s="141">
        <f t="shared" si="3"/>
        <v>49</v>
      </c>
      <c r="B71" s="151"/>
      <c r="C71" s="152"/>
      <c r="D71" s="152"/>
      <c r="E71" s="153"/>
      <c r="F71" s="153"/>
      <c r="G71" s="26"/>
      <c r="H71" s="29"/>
      <c r="I71" s="153"/>
      <c r="J71" s="154"/>
      <c r="K71" s="146">
        <f t="shared" si="4"/>
        <v>0</v>
      </c>
      <c r="L71" s="155">
        <f t="shared" si="5"/>
        <v>0</v>
      </c>
      <c r="M71" s="156">
        <f t="shared" si="1"/>
        <v>0</v>
      </c>
      <c r="N71" s="157"/>
      <c r="O71" s="154"/>
      <c r="P71" s="146">
        <v>1</v>
      </c>
      <c r="Q71" s="155">
        <f t="shared" si="2"/>
        <v>0</v>
      </c>
      <c r="R71" s="156">
        <f t="shared" si="6"/>
        <v>0</v>
      </c>
      <c r="S71" s="117"/>
    </row>
    <row r="72" spans="1:19" ht="18" customHeight="1" thickBot="1" x14ac:dyDescent="0.25">
      <c r="A72" s="141">
        <f t="shared" si="3"/>
        <v>50</v>
      </c>
      <c r="B72" s="158"/>
      <c r="C72" s="159"/>
      <c r="D72" s="159"/>
      <c r="E72" s="160"/>
      <c r="F72" s="160"/>
      <c r="G72" s="27"/>
      <c r="H72" s="30"/>
      <c r="I72" s="160"/>
      <c r="J72" s="161"/>
      <c r="K72" s="162">
        <f>IF($I72="RAC-1",30,IF($I72="RAC-2",22,0))</f>
        <v>0</v>
      </c>
      <c r="L72" s="163">
        <f t="shared" si="5"/>
        <v>0</v>
      </c>
      <c r="M72" s="164">
        <f t="shared" si="1"/>
        <v>0</v>
      </c>
      <c r="N72" s="165"/>
      <c r="O72" s="161"/>
      <c r="P72" s="162">
        <v>1</v>
      </c>
      <c r="Q72" s="163">
        <f t="shared" si="2"/>
        <v>0</v>
      </c>
      <c r="R72" s="164">
        <f t="shared" si="6"/>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48</v>
      </c>
      <c r="C75" s="104"/>
      <c r="D75" s="104"/>
      <c r="E75" s="120"/>
      <c r="F75" s="120"/>
      <c r="G75" s="166"/>
      <c r="H75" s="117"/>
      <c r="I75" s="117"/>
      <c r="J75" s="4"/>
      <c r="K75" s="40"/>
      <c r="L75" s="39" t="s">
        <v>49</v>
      </c>
      <c r="M75" s="34"/>
      <c r="N75" s="34"/>
      <c r="O75" s="34"/>
      <c r="P75" s="34"/>
      <c r="Q75" s="34"/>
      <c r="R75" s="35"/>
      <c r="S75" s="117"/>
    </row>
    <row r="76" spans="1:19" ht="15.75" x14ac:dyDescent="0.25">
      <c r="A76" s="117"/>
      <c r="B76" s="36" t="s">
        <v>50</v>
      </c>
      <c r="C76" s="105"/>
      <c r="D76" s="105"/>
      <c r="E76" s="122"/>
      <c r="F76" s="122"/>
      <c r="G76" s="166"/>
      <c r="H76" s="117"/>
      <c r="I76" s="117"/>
      <c r="J76" s="4"/>
      <c r="K76" s="41"/>
      <c r="L76" s="122"/>
      <c r="M76" s="122"/>
      <c r="N76" s="122"/>
      <c r="O76" s="122"/>
      <c r="P76" s="122"/>
      <c r="Q76" s="122"/>
      <c r="R76" s="123"/>
      <c r="S76" s="117"/>
    </row>
    <row r="77" spans="1:19" ht="18.75" x14ac:dyDescent="0.25">
      <c r="A77" s="117"/>
      <c r="B77" s="5" t="s">
        <v>51</v>
      </c>
      <c r="C77" s="106"/>
      <c r="D77" s="106"/>
      <c r="E77" s="122"/>
      <c r="F77" s="122"/>
      <c r="G77" s="166"/>
      <c r="H77" s="117"/>
      <c r="I77" s="117"/>
      <c r="J77" s="4"/>
      <c r="K77" s="41"/>
      <c r="L77" s="12" t="s">
        <v>52</v>
      </c>
      <c r="M77" s="37">
        <f>SUM(M23:M72)</f>
        <v>0</v>
      </c>
      <c r="N77" s="122"/>
      <c r="O77" s="122"/>
      <c r="P77" s="122"/>
      <c r="Q77" s="12" t="s">
        <v>53</v>
      </c>
      <c r="R77" s="38">
        <f>SUM(R23:R72)</f>
        <v>0</v>
      </c>
      <c r="S77" s="117"/>
    </row>
    <row r="78" spans="1:19" ht="15.75" x14ac:dyDescent="0.25">
      <c r="A78" s="117"/>
      <c r="B78" s="5" t="s">
        <v>54</v>
      </c>
      <c r="C78" s="106"/>
      <c r="D78" s="106"/>
      <c r="E78" s="122"/>
      <c r="F78" s="122"/>
      <c r="G78" s="166"/>
      <c r="H78" s="117"/>
      <c r="I78" s="117"/>
      <c r="J78" s="4"/>
      <c r="K78" s="41"/>
      <c r="L78" s="122"/>
      <c r="M78" s="122"/>
      <c r="N78" s="122"/>
      <c r="O78" s="122"/>
      <c r="P78" s="122"/>
      <c r="Q78" s="122"/>
      <c r="R78" s="7"/>
      <c r="S78" s="117"/>
    </row>
    <row r="79" spans="1:19" ht="18" x14ac:dyDescent="0.25">
      <c r="A79" s="117"/>
      <c r="B79" s="36" t="s">
        <v>55</v>
      </c>
      <c r="C79" s="105"/>
      <c r="D79" s="105"/>
      <c r="E79" s="122"/>
      <c r="F79" s="122"/>
      <c r="G79" s="166"/>
      <c r="H79" s="117"/>
      <c r="I79" s="117"/>
      <c r="J79" s="4"/>
      <c r="K79" s="41"/>
      <c r="L79" s="6"/>
      <c r="M79" s="6"/>
      <c r="N79" s="6"/>
      <c r="O79" s="6"/>
      <c r="P79" s="17"/>
      <c r="Q79" s="12" t="s">
        <v>56</v>
      </c>
      <c r="R79" s="38">
        <f>R77+M77</f>
        <v>0</v>
      </c>
      <c r="S79" s="117"/>
    </row>
    <row r="80" spans="1:19" ht="18.75" x14ac:dyDescent="0.25">
      <c r="A80" s="117"/>
      <c r="B80" s="5" t="s">
        <v>57</v>
      </c>
      <c r="C80" s="106"/>
      <c r="D80" s="106"/>
      <c r="E80" s="122"/>
      <c r="F80" s="122"/>
      <c r="G80" s="166"/>
      <c r="H80" s="117"/>
      <c r="I80" s="117"/>
      <c r="J80" s="4"/>
      <c r="K80" s="41"/>
      <c r="L80" s="6"/>
      <c r="M80" s="6"/>
      <c r="N80" s="6"/>
      <c r="O80" s="6"/>
      <c r="P80" s="17"/>
      <c r="Q80" s="12" t="s">
        <v>58</v>
      </c>
      <c r="R80" s="38">
        <f>R79/12</f>
        <v>0</v>
      </c>
      <c r="S80" s="117"/>
    </row>
    <row r="81" spans="1:19" ht="18.75" x14ac:dyDescent="0.3">
      <c r="A81" s="117"/>
      <c r="B81" s="5" t="s">
        <v>59</v>
      </c>
      <c r="C81" s="106"/>
      <c r="D81" s="106"/>
      <c r="E81" s="122"/>
      <c r="F81" s="122"/>
      <c r="G81" s="166"/>
      <c r="H81" s="117"/>
      <c r="I81" s="117"/>
      <c r="J81" s="4"/>
      <c r="K81" s="41"/>
      <c r="L81" s="6"/>
      <c r="M81" s="6"/>
      <c r="N81" s="6"/>
      <c r="O81" s="6"/>
      <c r="P81" s="6"/>
      <c r="Q81" s="49" t="s">
        <v>60</v>
      </c>
      <c r="R81" s="7"/>
      <c r="S81" s="117"/>
    </row>
    <row r="82" spans="1:19" ht="19.5" thickBot="1" x14ac:dyDescent="0.3">
      <c r="A82" s="117"/>
      <c r="B82" s="16" t="s">
        <v>61</v>
      </c>
      <c r="C82" s="107"/>
      <c r="D82" s="107"/>
      <c r="E82" s="134"/>
      <c r="F82" s="134"/>
      <c r="G82" s="166"/>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7"/>
      <c r="B85" s="167"/>
      <c r="C85" s="167"/>
      <c r="D85" s="167"/>
      <c r="E85" s="167"/>
      <c r="F85" s="167"/>
      <c r="G85" s="167"/>
      <c r="H85" s="167"/>
      <c r="I85" s="167"/>
      <c r="J85"/>
      <c r="K85"/>
      <c r="L85"/>
      <c r="M85"/>
      <c r="N85"/>
      <c r="O85"/>
      <c r="P85"/>
      <c r="Q85"/>
      <c r="R85"/>
      <c r="S85" s="167"/>
    </row>
    <row r="86" spans="1:19" ht="15.75" x14ac:dyDescent="0.25">
      <c r="A86" s="167"/>
      <c r="B86" s="167"/>
      <c r="C86" s="167"/>
      <c r="D86" s="167"/>
      <c r="E86" s="167"/>
      <c r="F86" s="167"/>
      <c r="G86" s="167"/>
      <c r="H86" s="167"/>
      <c r="I86" s="167"/>
      <c r="J86"/>
      <c r="K86"/>
      <c r="L86"/>
      <c r="M86"/>
      <c r="N86"/>
      <c r="O86"/>
      <c r="P86"/>
      <c r="Q86"/>
      <c r="R86"/>
      <c r="S86" s="167"/>
    </row>
    <row r="87" spans="1:19" ht="15.75" x14ac:dyDescent="0.25">
      <c r="A87" s="167"/>
      <c r="B87" s="167"/>
      <c r="C87" s="167"/>
      <c r="D87" s="167"/>
      <c r="E87" s="167"/>
      <c r="F87" s="167"/>
      <c r="G87" s="167"/>
      <c r="H87" s="167"/>
      <c r="I87" s="167"/>
      <c r="J87"/>
      <c r="K87"/>
      <c r="L87"/>
      <c r="M87"/>
      <c r="N87"/>
      <c r="O87"/>
      <c r="P87"/>
      <c r="Q87"/>
      <c r="R87"/>
      <c r="S87" s="167"/>
    </row>
  </sheetData>
  <sheetProtection algorithmName="SHA-512" hashValue="25zsng3iA6gXVFxWJKzpSq2fC2HauKYpyepsnx5Dh2qdKz1fSN4pyMpkuhqVQtL/zo1okfenK3iqbPhnr7NUtQ==" saltValue="UF/QkEgYVeQB2j+2mMAD6g==" spinCount="100000" sheet="1" selectLockedCells="1"/>
  <mergeCells count="1">
    <mergeCell ref="P1:S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S87"/>
  <sheetViews>
    <sheetView showGridLines="0" topLeftCell="F1" zoomScaleNormal="100" workbookViewId="0">
      <selection activeCell="C6" sqref="C6"/>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17"/>
      <c r="O1" s="117"/>
      <c r="P1" s="184" t="s">
        <v>2</v>
      </c>
      <c r="Q1" s="184"/>
      <c r="R1" s="184"/>
      <c r="S1" s="168"/>
    </row>
    <row r="2" spans="1:19" ht="45.95" customHeight="1" x14ac:dyDescent="0.2">
      <c r="A2" s="117"/>
      <c r="B2" s="117"/>
      <c r="C2" s="117"/>
      <c r="D2" s="117"/>
      <c r="E2" s="117"/>
      <c r="F2" s="117"/>
      <c r="G2" s="117"/>
      <c r="H2" s="117"/>
      <c r="I2" s="117"/>
      <c r="J2" s="98"/>
      <c r="K2" s="117"/>
      <c r="L2" s="117"/>
      <c r="M2" s="117"/>
      <c r="N2" s="117"/>
      <c r="O2" s="117"/>
      <c r="P2" s="184"/>
      <c r="Q2" s="184"/>
      <c r="R2" s="184"/>
      <c r="S2" s="117"/>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4</v>
      </c>
      <c r="B5" s="117"/>
      <c r="C5" s="117"/>
      <c r="D5" s="117"/>
      <c r="E5" s="117"/>
      <c r="F5" s="117"/>
      <c r="G5" s="117"/>
      <c r="H5" s="117"/>
      <c r="I5" s="117"/>
      <c r="J5" s="117"/>
      <c r="K5" s="51"/>
      <c r="L5" s="51"/>
      <c r="M5" s="59"/>
      <c r="N5" s="117"/>
      <c r="O5" s="117"/>
      <c r="P5" s="117"/>
      <c r="Q5" s="117"/>
      <c r="R5" s="117"/>
      <c r="S5" s="117"/>
    </row>
    <row r="6" spans="1:19" ht="23.25" customHeight="1" x14ac:dyDescent="0.2">
      <c r="A6" s="70" t="s">
        <v>62</v>
      </c>
      <c r="B6" s="71"/>
      <c r="C6" s="64"/>
      <c r="D6" s="64"/>
      <c r="E6" s="117"/>
      <c r="F6" s="117"/>
      <c r="G6" s="117"/>
      <c r="H6" s="117"/>
      <c r="I6" s="117"/>
      <c r="J6" s="117"/>
      <c r="K6" s="52"/>
      <c r="L6" s="57"/>
      <c r="M6" s="65"/>
      <c r="N6" s="117"/>
      <c r="O6" s="117"/>
      <c r="P6" s="117"/>
      <c r="Q6" s="117"/>
      <c r="R6" s="117"/>
      <c r="S6" s="117"/>
    </row>
    <row r="7" spans="1:19" ht="15.75" customHeight="1" thickBot="1" x14ac:dyDescent="0.25">
      <c r="A7" s="67" t="s">
        <v>5</v>
      </c>
      <c r="B7" s="66"/>
      <c r="C7" s="66"/>
      <c r="D7" s="66"/>
      <c r="E7" s="117"/>
      <c r="F7" s="117"/>
      <c r="G7" s="117"/>
      <c r="H7" s="117"/>
      <c r="I7" s="117"/>
      <c r="J7" s="117"/>
      <c r="K7" s="52"/>
      <c r="L7" s="57"/>
      <c r="M7" s="58"/>
      <c r="N7" s="118"/>
      <c r="O7" s="118"/>
      <c r="P7" s="118"/>
      <c r="Q7" s="118"/>
      <c r="R7" s="118"/>
      <c r="S7" s="117"/>
    </row>
    <row r="8" spans="1:19" ht="23.25" customHeight="1" x14ac:dyDescent="0.35">
      <c r="A8" s="70" t="s">
        <v>63</v>
      </c>
      <c r="B8" s="71"/>
      <c r="C8" s="64"/>
      <c r="D8" s="64"/>
      <c r="E8" s="117"/>
      <c r="F8" s="117"/>
      <c r="G8" s="4"/>
      <c r="H8" s="4"/>
      <c r="I8" s="117"/>
      <c r="J8" s="117"/>
      <c r="K8" s="117"/>
      <c r="L8" s="119"/>
      <c r="M8" s="53" t="s">
        <v>6</v>
      </c>
      <c r="N8" s="120"/>
      <c r="O8" s="120"/>
      <c r="P8" s="120"/>
      <c r="Q8" s="120"/>
      <c r="R8" s="121"/>
      <c r="S8" s="117"/>
    </row>
    <row r="9" spans="1:19" ht="16.5" thickBot="1" x14ac:dyDescent="0.3">
      <c r="A9" s="117"/>
      <c r="B9" s="117"/>
      <c r="C9" s="117"/>
      <c r="D9" s="117"/>
      <c r="E9" s="117"/>
      <c r="F9" s="117"/>
      <c r="G9" s="4"/>
      <c r="H9" s="4"/>
      <c r="I9" s="117"/>
      <c r="J9" s="117"/>
      <c r="K9" s="117"/>
      <c r="L9" s="119"/>
      <c r="M9" s="54" t="s">
        <v>7</v>
      </c>
      <c r="N9" s="122"/>
      <c r="O9" s="122"/>
      <c r="P9" s="122"/>
      <c r="Q9" s="122"/>
      <c r="R9" s="123"/>
      <c r="S9" s="117"/>
    </row>
    <row r="10" spans="1:19" ht="23.25" x14ac:dyDescent="0.35">
      <c r="A10" s="117"/>
      <c r="B10" s="48" t="s">
        <v>8</v>
      </c>
      <c r="C10" s="99"/>
      <c r="D10" s="99"/>
      <c r="E10" s="124"/>
      <c r="F10" s="125"/>
      <c r="G10" s="4"/>
      <c r="H10" s="31" t="s">
        <v>9</v>
      </c>
      <c r="I10" s="120"/>
      <c r="J10" s="120"/>
      <c r="K10" s="121"/>
      <c r="L10" s="119"/>
      <c r="M10" s="122"/>
      <c r="N10" s="12"/>
      <c r="O10" s="126"/>
      <c r="P10" s="122"/>
      <c r="Q10" s="122"/>
      <c r="R10" s="7"/>
      <c r="S10" s="117"/>
    </row>
    <row r="11" spans="1:19" ht="20.100000000000001" customHeight="1" x14ac:dyDescent="0.25">
      <c r="A11" s="117"/>
      <c r="B11" s="61" t="s">
        <v>10</v>
      </c>
      <c r="C11" s="100"/>
      <c r="D11" s="100"/>
      <c r="E11" s="127"/>
      <c r="F11" s="128"/>
      <c r="G11" s="4"/>
      <c r="H11" s="43"/>
      <c r="I11" s="122"/>
      <c r="J11" s="122"/>
      <c r="K11" s="123"/>
      <c r="L11" s="119"/>
      <c r="M11" s="122"/>
      <c r="N11" s="12" t="s">
        <v>11</v>
      </c>
      <c r="O11" s="169">
        <v>1</v>
      </c>
      <c r="P11" s="122"/>
      <c r="Q11" s="122"/>
      <c r="R11" s="7"/>
      <c r="S11" s="117"/>
    </row>
    <row r="12" spans="1:19" ht="17.100000000000001" customHeight="1" x14ac:dyDescent="0.25">
      <c r="A12" s="117"/>
      <c r="B12" s="61" t="s">
        <v>12</v>
      </c>
      <c r="C12" s="100"/>
      <c r="D12" s="100"/>
      <c r="E12" s="127"/>
      <c r="F12" s="128"/>
      <c r="G12" s="4"/>
      <c r="H12" s="47">
        <f>R79</f>
        <v>332710</v>
      </c>
      <c r="I12" s="56" t="s">
        <v>13</v>
      </c>
      <c r="J12" s="55"/>
      <c r="K12" s="123"/>
      <c r="L12" s="119"/>
      <c r="M12" s="122"/>
      <c r="N12" s="46" t="s">
        <v>14</v>
      </c>
      <c r="O12" s="122"/>
      <c r="P12" s="122"/>
      <c r="Q12" s="122"/>
      <c r="R12" s="7"/>
      <c r="S12" s="117"/>
    </row>
    <row r="13" spans="1:19" ht="20.100000000000001" customHeight="1" x14ac:dyDescent="0.25">
      <c r="A13" s="117"/>
      <c r="B13" s="61" t="s">
        <v>15</v>
      </c>
      <c r="C13" s="100"/>
      <c r="D13" s="100"/>
      <c r="E13" s="127"/>
      <c r="F13" s="128"/>
      <c r="G13" s="4"/>
      <c r="H13" s="130"/>
      <c r="I13" s="44"/>
      <c r="J13" s="122"/>
      <c r="K13" s="123"/>
      <c r="L13" s="119"/>
      <c r="M13" s="122"/>
      <c r="N13" s="12" t="s">
        <v>16</v>
      </c>
      <c r="O13" s="170">
        <v>46082</v>
      </c>
      <c r="P13" s="13" t="s">
        <v>17</v>
      </c>
      <c r="Q13" s="170">
        <v>46844</v>
      </c>
      <c r="R13" s="7"/>
      <c r="S13" s="117"/>
    </row>
    <row r="14" spans="1:19" ht="17.100000000000001" customHeight="1" x14ac:dyDescent="0.25">
      <c r="A14" s="117"/>
      <c r="B14" s="19" t="s">
        <v>18</v>
      </c>
      <c r="C14" s="101"/>
      <c r="D14" s="101"/>
      <c r="E14" s="22"/>
      <c r="F14" s="23"/>
      <c r="G14" s="4"/>
      <c r="H14" s="47">
        <f>R80</f>
        <v>27725.833333333332</v>
      </c>
      <c r="I14" s="56" t="s">
        <v>19</v>
      </c>
      <c r="J14" s="55"/>
      <c r="K14" s="123"/>
      <c r="L14" s="119"/>
      <c r="M14" s="122"/>
      <c r="N14" s="46" t="s">
        <v>20</v>
      </c>
      <c r="O14" s="122"/>
      <c r="P14" s="132"/>
      <c r="Q14" s="122"/>
      <c r="R14" s="14"/>
      <c r="S14" s="117"/>
    </row>
    <row r="15" spans="1:19" ht="17.100000000000001" customHeight="1" x14ac:dyDescent="0.25">
      <c r="A15" s="117"/>
      <c r="B15" s="19" t="s">
        <v>21</v>
      </c>
      <c r="C15" s="101"/>
      <c r="D15" s="101"/>
      <c r="E15" s="8"/>
      <c r="F15" s="9"/>
      <c r="G15" s="4"/>
      <c r="H15" s="43"/>
      <c r="I15" s="44"/>
      <c r="J15" s="122"/>
      <c r="K15" s="123"/>
      <c r="L15" s="119"/>
      <c r="M15" s="122"/>
      <c r="N15" s="122"/>
      <c r="O15" s="122"/>
      <c r="P15" s="122"/>
      <c r="Q15" s="132" t="s">
        <v>22</v>
      </c>
      <c r="R15" s="133">
        <f>SUM(L23:L72)</f>
        <v>249700</v>
      </c>
      <c r="S15" s="117"/>
    </row>
    <row r="16" spans="1:19" ht="17.100000000000001" customHeight="1" thickBot="1" x14ac:dyDescent="0.3">
      <c r="A16" s="117"/>
      <c r="B16" s="19" t="s">
        <v>23</v>
      </c>
      <c r="C16" s="101"/>
      <c r="D16" s="101"/>
      <c r="E16" s="8"/>
      <c r="F16" s="9"/>
      <c r="G16" s="4"/>
      <c r="H16" s="96" t="s">
        <v>24</v>
      </c>
      <c r="I16" s="95"/>
      <c r="J16" s="134"/>
      <c r="K16" s="135"/>
      <c r="L16" s="119"/>
      <c r="M16" s="122"/>
      <c r="N16" s="122"/>
      <c r="O16" s="122"/>
      <c r="P16" s="122"/>
      <c r="Q16" s="132" t="s">
        <v>25</v>
      </c>
      <c r="R16" s="133">
        <f>SUM(Q23:Q72)</f>
        <v>100000</v>
      </c>
      <c r="S16" s="117"/>
    </row>
    <row r="17" spans="1:19" ht="17.100000000000001" customHeight="1" x14ac:dyDescent="0.25">
      <c r="A17" s="117"/>
      <c r="B17" s="60" t="s">
        <v>26</v>
      </c>
      <c r="C17" s="102"/>
      <c r="D17" s="102"/>
      <c r="E17" s="8"/>
      <c r="F17" s="9"/>
      <c r="G17" s="4"/>
      <c r="H17" s="42"/>
      <c r="I17" s="62"/>
      <c r="J17" s="63"/>
      <c r="K17" s="117"/>
      <c r="L17" s="119"/>
      <c r="M17" s="122"/>
      <c r="N17" s="122"/>
      <c r="O17" s="122"/>
      <c r="P17" s="122"/>
      <c r="Q17" s="132"/>
      <c r="R17" s="136"/>
      <c r="S17" s="117"/>
    </row>
    <row r="18" spans="1:19" ht="23.25" x14ac:dyDescent="0.35">
      <c r="A18" s="117"/>
      <c r="B18" s="19" t="s">
        <v>27</v>
      </c>
      <c r="C18" s="101"/>
      <c r="D18" s="101"/>
      <c r="E18" s="8"/>
      <c r="F18" s="9"/>
      <c r="G18" s="4"/>
      <c r="H18" s="42"/>
      <c r="I18" s="42"/>
      <c r="J18" s="117"/>
      <c r="K18" s="117"/>
      <c r="L18" s="119"/>
      <c r="M18" s="122"/>
      <c r="N18" s="20"/>
      <c r="O18" s="20"/>
      <c r="P18" s="20"/>
      <c r="Q18" s="21" t="s">
        <v>28</v>
      </c>
      <c r="R18" s="33">
        <f>R15+R16</f>
        <v>349700</v>
      </c>
      <c r="S18" s="117"/>
    </row>
    <row r="19" spans="1:19" ht="17.100000000000001" customHeight="1" thickBot="1" x14ac:dyDescent="0.3">
      <c r="A19" s="117"/>
      <c r="B19" s="24" t="s">
        <v>29</v>
      </c>
      <c r="C19" s="103"/>
      <c r="D19" s="103"/>
      <c r="E19" s="10"/>
      <c r="F19" s="11"/>
      <c r="G19" s="4"/>
      <c r="H19" s="42"/>
      <c r="I19" s="42"/>
      <c r="J19" s="117"/>
      <c r="K19" s="117"/>
      <c r="L19" s="119"/>
      <c r="M19" s="15"/>
      <c r="N19" s="15"/>
      <c r="O19" s="15"/>
      <c r="P19" s="134"/>
      <c r="Q19" s="32" t="s">
        <v>30</v>
      </c>
      <c r="R19" s="135"/>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7" t="s">
        <v>64</v>
      </c>
      <c r="C22" s="108" t="s">
        <v>32</v>
      </c>
      <c r="D22" s="108" t="s">
        <v>33</v>
      </c>
      <c r="E22" s="138" t="s">
        <v>34</v>
      </c>
      <c r="F22" s="138" t="s">
        <v>35</v>
      </c>
      <c r="G22" s="139" t="s">
        <v>36</v>
      </c>
      <c r="H22" s="137" t="s">
        <v>37</v>
      </c>
      <c r="I22" s="108" t="s">
        <v>38</v>
      </c>
      <c r="J22" s="109" t="s">
        <v>39</v>
      </c>
      <c r="K22" s="138" t="s">
        <v>40</v>
      </c>
      <c r="L22" s="109" t="s">
        <v>41</v>
      </c>
      <c r="M22" s="110" t="s">
        <v>42</v>
      </c>
      <c r="N22" s="108" t="s">
        <v>43</v>
      </c>
      <c r="O22" s="138" t="s">
        <v>44</v>
      </c>
      <c r="P22" s="138" t="s">
        <v>45</v>
      </c>
      <c r="Q22" s="138" t="s">
        <v>46</v>
      </c>
      <c r="R22" s="140" t="s">
        <v>47</v>
      </c>
      <c r="S22" s="117"/>
    </row>
    <row r="23" spans="1:19" ht="18" customHeight="1" x14ac:dyDescent="0.2">
      <c r="A23" s="141">
        <v>1</v>
      </c>
      <c r="B23" s="76" t="s">
        <v>65</v>
      </c>
      <c r="C23" s="112" t="s">
        <v>66</v>
      </c>
      <c r="D23" s="112" t="s">
        <v>67</v>
      </c>
      <c r="E23" s="77" t="s">
        <v>68</v>
      </c>
      <c r="F23" s="77" t="s">
        <v>69</v>
      </c>
      <c r="G23" s="90">
        <v>0.18</v>
      </c>
      <c r="H23" s="91">
        <v>7.0000000000000007E-2</v>
      </c>
      <c r="I23" s="89" t="s">
        <v>70</v>
      </c>
      <c r="J23" s="83">
        <v>2000</v>
      </c>
      <c r="K23" s="150">
        <f>IF($I23="RAC-1",30,IF($I23="RAC-2",22,0))</f>
        <v>22</v>
      </c>
      <c r="L23" s="147">
        <f t="shared" ref="L23:L28" si="0">J23*K23</f>
        <v>44000</v>
      </c>
      <c r="M23" s="148">
        <f t="shared" ref="M23:M28" si="1">G23*H23*J23*2000</f>
        <v>50400</v>
      </c>
      <c r="N23" s="171">
        <v>0.5</v>
      </c>
      <c r="O23" s="86">
        <v>40000</v>
      </c>
      <c r="P23" s="150">
        <v>1</v>
      </c>
      <c r="Q23" s="147">
        <f>O23*P23</f>
        <v>40000</v>
      </c>
      <c r="R23" s="148">
        <f t="shared" ref="R23:R72" si="2">G23*N23*O23*8</f>
        <v>28800</v>
      </c>
      <c r="S23" s="117"/>
    </row>
    <row r="24" spans="1:19" ht="18" customHeight="1" x14ac:dyDescent="0.2">
      <c r="A24" s="141">
        <f>A23+1</f>
        <v>2</v>
      </c>
      <c r="B24" s="78"/>
      <c r="C24" s="152"/>
      <c r="D24" s="152"/>
      <c r="E24" s="79"/>
      <c r="F24" s="79"/>
      <c r="G24" s="72"/>
      <c r="H24" s="73"/>
      <c r="I24" s="79"/>
      <c r="J24" s="94"/>
      <c r="K24" s="146">
        <f>IF($I24="RAC-1",20,IF($I24="RAC-2",14,IF($I24="RAC-3",8,0)))</f>
        <v>0</v>
      </c>
      <c r="L24" s="155">
        <f t="shared" si="0"/>
        <v>0</v>
      </c>
      <c r="M24" s="156">
        <f t="shared" si="1"/>
        <v>0</v>
      </c>
      <c r="N24" s="172"/>
      <c r="O24" s="87"/>
      <c r="P24" s="146">
        <v>1</v>
      </c>
      <c r="Q24" s="155">
        <f t="shared" ref="Q24:Q72" si="3">O24*P24</f>
        <v>0</v>
      </c>
      <c r="R24" s="156">
        <f>G24*N24*O24*8</f>
        <v>0</v>
      </c>
      <c r="S24" s="117"/>
    </row>
    <row r="25" spans="1:19" ht="18" customHeight="1" x14ac:dyDescent="0.2">
      <c r="A25" s="141">
        <v>3</v>
      </c>
      <c r="B25" s="78"/>
      <c r="C25" s="152"/>
      <c r="D25" s="152"/>
      <c r="E25" s="79"/>
      <c r="F25" s="79"/>
      <c r="G25" s="72"/>
      <c r="H25" s="73"/>
      <c r="I25" s="79"/>
      <c r="J25" s="84"/>
      <c r="K25" s="146">
        <f t="shared" ref="K25:K72" si="4">IF($I25="RAC-1",20,IF($I25="RAC-2",14,IF($I25="RAC-3",8,0)))</f>
        <v>0</v>
      </c>
      <c r="L25" s="155">
        <f t="shared" si="0"/>
        <v>0</v>
      </c>
      <c r="M25" s="156">
        <f t="shared" si="1"/>
        <v>0</v>
      </c>
      <c r="N25" s="172"/>
      <c r="O25" s="87"/>
      <c r="P25" s="146">
        <v>1</v>
      </c>
      <c r="Q25" s="155">
        <f t="shared" si="3"/>
        <v>0</v>
      </c>
      <c r="R25" s="156">
        <f>G25*N25*O25*8</f>
        <v>0</v>
      </c>
      <c r="S25" s="117"/>
    </row>
    <row r="26" spans="1:19" ht="18" customHeight="1" x14ac:dyDescent="0.2">
      <c r="A26" s="141">
        <v>4</v>
      </c>
      <c r="B26" s="80" t="s">
        <v>71</v>
      </c>
      <c r="C26" s="173"/>
      <c r="D26" s="174"/>
      <c r="E26" s="81"/>
      <c r="F26" s="81"/>
      <c r="G26" s="92"/>
      <c r="H26" s="93"/>
      <c r="I26" s="81"/>
      <c r="J26" s="85"/>
      <c r="K26" s="146">
        <f t="shared" si="4"/>
        <v>0</v>
      </c>
      <c r="L26" s="155">
        <f t="shared" si="0"/>
        <v>0</v>
      </c>
      <c r="M26" s="156">
        <f t="shared" si="1"/>
        <v>0</v>
      </c>
      <c r="N26" s="114"/>
      <c r="O26" s="88"/>
      <c r="P26" s="146">
        <v>1</v>
      </c>
      <c r="Q26" s="155">
        <f t="shared" si="3"/>
        <v>0</v>
      </c>
      <c r="R26" s="156">
        <f>G26*N26*O26*8</f>
        <v>0</v>
      </c>
      <c r="S26" s="117"/>
    </row>
    <row r="27" spans="1:19" ht="18" customHeight="1" x14ac:dyDescent="0.2">
      <c r="A27" s="141">
        <f t="shared" ref="A27:A72" si="5">A26+1</f>
        <v>5</v>
      </c>
      <c r="B27" s="113" t="s">
        <v>72</v>
      </c>
      <c r="C27" s="111" t="s">
        <v>73</v>
      </c>
      <c r="D27" s="111" t="s">
        <v>74</v>
      </c>
      <c r="E27" s="81" t="s">
        <v>75</v>
      </c>
      <c r="F27" s="81" t="s">
        <v>69</v>
      </c>
      <c r="G27" s="92">
        <v>0.185</v>
      </c>
      <c r="H27" s="93"/>
      <c r="I27" s="81"/>
      <c r="J27" s="85"/>
      <c r="K27" s="146">
        <f t="shared" si="4"/>
        <v>0</v>
      </c>
      <c r="L27" s="155">
        <f t="shared" si="0"/>
        <v>0</v>
      </c>
      <c r="M27" s="156">
        <f t="shared" si="1"/>
        <v>0</v>
      </c>
      <c r="N27" s="114">
        <v>0.5</v>
      </c>
      <c r="O27" s="88">
        <v>2000</v>
      </c>
      <c r="P27" s="146">
        <v>1</v>
      </c>
      <c r="Q27" s="155">
        <f t="shared" si="3"/>
        <v>2000</v>
      </c>
      <c r="R27" s="156">
        <f>G27*N27*O27*8</f>
        <v>1480</v>
      </c>
      <c r="S27" s="117"/>
    </row>
    <row r="28" spans="1:19" ht="18" customHeight="1" x14ac:dyDescent="0.2">
      <c r="A28" s="141">
        <f t="shared" si="5"/>
        <v>6</v>
      </c>
      <c r="B28" s="113" t="s">
        <v>76</v>
      </c>
      <c r="C28" s="111" t="s">
        <v>77</v>
      </c>
      <c r="D28" s="111" t="s">
        <v>78</v>
      </c>
      <c r="E28" s="81" t="s">
        <v>75</v>
      </c>
      <c r="F28" s="81" t="s">
        <v>79</v>
      </c>
      <c r="G28" s="92">
        <v>0.185</v>
      </c>
      <c r="H28" s="93"/>
      <c r="I28" s="81"/>
      <c r="J28" s="85"/>
      <c r="K28" s="146">
        <f t="shared" si="4"/>
        <v>0</v>
      </c>
      <c r="L28" s="155">
        <f t="shared" si="0"/>
        <v>0</v>
      </c>
      <c r="M28" s="156">
        <f t="shared" si="1"/>
        <v>0</v>
      </c>
      <c r="N28" s="175">
        <v>0.5</v>
      </c>
      <c r="O28" s="88">
        <v>3000</v>
      </c>
      <c r="P28" s="146">
        <v>1</v>
      </c>
      <c r="Q28" s="155">
        <f>O28*P28</f>
        <v>3000</v>
      </c>
      <c r="R28" s="156">
        <f>G28*N28*O28*8</f>
        <v>2220</v>
      </c>
      <c r="S28" s="117"/>
    </row>
    <row r="29" spans="1:19" ht="18" customHeight="1" x14ac:dyDescent="0.2">
      <c r="A29" s="141">
        <f t="shared" si="5"/>
        <v>7</v>
      </c>
      <c r="B29" s="78"/>
      <c r="C29" s="176"/>
      <c r="D29" s="152"/>
      <c r="E29" s="79"/>
      <c r="F29" s="79"/>
      <c r="G29" s="72"/>
      <c r="H29" s="73"/>
      <c r="I29" s="79"/>
      <c r="J29" s="84"/>
      <c r="K29" s="146">
        <f t="shared" si="4"/>
        <v>0</v>
      </c>
      <c r="L29" s="155">
        <f t="shared" ref="L29:L72" si="6">J29*K29</f>
        <v>0</v>
      </c>
      <c r="M29" s="156">
        <f t="shared" ref="M29:M72" si="7">G29*H29*J29*2000</f>
        <v>0</v>
      </c>
      <c r="N29" s="172"/>
      <c r="O29" s="87"/>
      <c r="P29" s="146">
        <v>1</v>
      </c>
      <c r="Q29" s="155">
        <f t="shared" si="3"/>
        <v>0</v>
      </c>
      <c r="R29" s="156">
        <f t="shared" si="2"/>
        <v>0</v>
      </c>
      <c r="S29" s="117"/>
    </row>
    <row r="30" spans="1:19" ht="18" customHeight="1" x14ac:dyDescent="0.2">
      <c r="A30" s="141">
        <f t="shared" si="5"/>
        <v>8</v>
      </c>
      <c r="B30" s="78"/>
      <c r="C30" s="152"/>
      <c r="D30" s="152"/>
      <c r="E30" s="79"/>
      <c r="F30" s="79"/>
      <c r="G30" s="72"/>
      <c r="H30" s="73"/>
      <c r="I30" s="79"/>
      <c r="J30" s="84"/>
      <c r="K30" s="146">
        <f t="shared" si="4"/>
        <v>0</v>
      </c>
      <c r="L30" s="155">
        <f t="shared" si="6"/>
        <v>0</v>
      </c>
      <c r="M30" s="156">
        <f t="shared" si="7"/>
        <v>0</v>
      </c>
      <c r="N30" s="172"/>
      <c r="O30" s="87"/>
      <c r="P30" s="146">
        <v>1</v>
      </c>
      <c r="Q30" s="155">
        <f t="shared" si="3"/>
        <v>0</v>
      </c>
      <c r="R30" s="156">
        <f t="shared" si="2"/>
        <v>0</v>
      </c>
      <c r="S30" s="117"/>
    </row>
    <row r="31" spans="1:19" ht="18" customHeight="1" x14ac:dyDescent="0.2">
      <c r="A31" s="141">
        <f t="shared" si="5"/>
        <v>9</v>
      </c>
      <c r="B31" s="82" t="s">
        <v>80</v>
      </c>
      <c r="C31" s="111" t="s">
        <v>81</v>
      </c>
      <c r="D31" s="111" t="s">
        <v>82</v>
      </c>
      <c r="E31" s="81" t="s">
        <v>83</v>
      </c>
      <c r="F31" s="81" t="s">
        <v>69</v>
      </c>
      <c r="G31" s="92">
        <v>0.15</v>
      </c>
      <c r="H31" s="93">
        <v>0.08</v>
      </c>
      <c r="I31" s="81" t="s">
        <v>70</v>
      </c>
      <c r="J31" s="85">
        <v>1000</v>
      </c>
      <c r="K31" s="146">
        <f>IF($I31="RAC-1",30,IF($I31="RAC-2",22,0))</f>
        <v>22</v>
      </c>
      <c r="L31" s="155">
        <f t="shared" si="6"/>
        <v>22000</v>
      </c>
      <c r="M31" s="156">
        <f t="shared" si="7"/>
        <v>24000</v>
      </c>
      <c r="N31" s="175"/>
      <c r="O31" s="88"/>
      <c r="P31" s="146">
        <v>1</v>
      </c>
      <c r="Q31" s="155">
        <f t="shared" si="3"/>
        <v>0</v>
      </c>
      <c r="R31" s="156">
        <f t="shared" si="2"/>
        <v>0</v>
      </c>
      <c r="S31" s="117"/>
    </row>
    <row r="32" spans="1:19" ht="18" customHeight="1" x14ac:dyDescent="0.2">
      <c r="A32" s="141">
        <f t="shared" si="5"/>
        <v>10</v>
      </c>
      <c r="B32" s="82" t="s">
        <v>84</v>
      </c>
      <c r="C32" s="111" t="s">
        <v>85</v>
      </c>
      <c r="D32" s="111" t="s">
        <v>86</v>
      </c>
      <c r="E32" s="81" t="s">
        <v>83</v>
      </c>
      <c r="F32" s="81" t="s">
        <v>69</v>
      </c>
      <c r="G32" s="92">
        <v>0.15</v>
      </c>
      <c r="H32" s="93">
        <v>0.08</v>
      </c>
      <c r="I32" s="81" t="s">
        <v>70</v>
      </c>
      <c r="J32" s="85">
        <v>750</v>
      </c>
      <c r="K32" s="146">
        <f t="shared" ref="K32:K65" si="8">IF($I32="RAC-1",30,IF($I32="RAC-2",22,0))</f>
        <v>22</v>
      </c>
      <c r="L32" s="155">
        <f t="shared" si="6"/>
        <v>16500</v>
      </c>
      <c r="M32" s="156">
        <f t="shared" si="7"/>
        <v>18000</v>
      </c>
      <c r="N32" s="175"/>
      <c r="O32" s="88"/>
      <c r="P32" s="146">
        <v>1</v>
      </c>
      <c r="Q32" s="155">
        <f t="shared" si="3"/>
        <v>0</v>
      </c>
      <c r="R32" s="156">
        <f t="shared" si="2"/>
        <v>0</v>
      </c>
      <c r="S32" s="117"/>
    </row>
    <row r="33" spans="1:19" ht="18" customHeight="1" x14ac:dyDescent="0.2">
      <c r="A33" s="141">
        <f t="shared" si="5"/>
        <v>11</v>
      </c>
      <c r="B33" s="82" t="s">
        <v>87</v>
      </c>
      <c r="C33" s="111" t="s">
        <v>88</v>
      </c>
      <c r="D33" s="111" t="s">
        <v>89</v>
      </c>
      <c r="E33" s="81" t="s">
        <v>83</v>
      </c>
      <c r="F33" s="81" t="s">
        <v>69</v>
      </c>
      <c r="G33" s="92">
        <v>0.15</v>
      </c>
      <c r="H33" s="93">
        <v>0.08</v>
      </c>
      <c r="I33" s="81" t="s">
        <v>70</v>
      </c>
      <c r="J33" s="85">
        <v>600</v>
      </c>
      <c r="K33" s="146">
        <f t="shared" si="8"/>
        <v>22</v>
      </c>
      <c r="L33" s="155">
        <f t="shared" si="6"/>
        <v>13200</v>
      </c>
      <c r="M33" s="156">
        <f t="shared" si="7"/>
        <v>14400</v>
      </c>
      <c r="N33" s="175"/>
      <c r="O33" s="88"/>
      <c r="P33" s="146">
        <v>1</v>
      </c>
      <c r="Q33" s="155">
        <f t="shared" si="3"/>
        <v>0</v>
      </c>
      <c r="R33" s="156">
        <f t="shared" si="2"/>
        <v>0</v>
      </c>
      <c r="S33" s="117"/>
    </row>
    <row r="34" spans="1:19" ht="18" customHeight="1" x14ac:dyDescent="0.2">
      <c r="A34" s="141">
        <f t="shared" si="5"/>
        <v>12</v>
      </c>
      <c r="B34" s="82" t="s">
        <v>90</v>
      </c>
      <c r="C34" s="111" t="s">
        <v>66</v>
      </c>
      <c r="D34" s="111" t="s">
        <v>91</v>
      </c>
      <c r="E34" s="81" t="s">
        <v>68</v>
      </c>
      <c r="F34" s="81" t="s">
        <v>69</v>
      </c>
      <c r="G34" s="92">
        <v>0.15</v>
      </c>
      <c r="H34" s="93">
        <v>0.08</v>
      </c>
      <c r="I34" s="81" t="s">
        <v>70</v>
      </c>
      <c r="J34" s="85">
        <v>500</v>
      </c>
      <c r="K34" s="146">
        <f t="shared" si="8"/>
        <v>22</v>
      </c>
      <c r="L34" s="155">
        <f t="shared" si="6"/>
        <v>11000</v>
      </c>
      <c r="M34" s="156">
        <f t="shared" si="7"/>
        <v>12000</v>
      </c>
      <c r="N34" s="175">
        <v>0.45</v>
      </c>
      <c r="O34" s="88">
        <v>10000</v>
      </c>
      <c r="P34" s="146">
        <v>1</v>
      </c>
      <c r="Q34" s="155">
        <f t="shared" si="3"/>
        <v>10000</v>
      </c>
      <c r="R34" s="156">
        <f t="shared" si="2"/>
        <v>5400</v>
      </c>
      <c r="S34" s="117"/>
    </row>
    <row r="35" spans="1:19" ht="18" customHeight="1" x14ac:dyDescent="0.2">
      <c r="A35" s="141">
        <f t="shared" si="5"/>
        <v>13</v>
      </c>
      <c r="B35" s="78"/>
      <c r="C35" s="152"/>
      <c r="D35" s="152"/>
      <c r="E35" s="79"/>
      <c r="F35" s="79"/>
      <c r="G35" s="72"/>
      <c r="H35" s="73"/>
      <c r="I35" s="79"/>
      <c r="J35" s="84"/>
      <c r="K35" s="146">
        <f t="shared" si="8"/>
        <v>0</v>
      </c>
      <c r="L35" s="155">
        <f t="shared" si="6"/>
        <v>0</v>
      </c>
      <c r="M35" s="156">
        <f t="shared" si="7"/>
        <v>0</v>
      </c>
      <c r="N35" s="172"/>
      <c r="O35" s="87"/>
      <c r="P35" s="146">
        <v>1</v>
      </c>
      <c r="Q35" s="155">
        <f t="shared" si="3"/>
        <v>0</v>
      </c>
      <c r="R35" s="156">
        <f t="shared" si="2"/>
        <v>0</v>
      </c>
      <c r="S35" s="117"/>
    </row>
    <row r="36" spans="1:19" ht="18" customHeight="1" x14ac:dyDescent="0.2">
      <c r="A36" s="141">
        <f t="shared" si="5"/>
        <v>14</v>
      </c>
      <c r="B36" s="78"/>
      <c r="C36" s="152"/>
      <c r="D36" s="152"/>
      <c r="E36" s="79"/>
      <c r="F36" s="79"/>
      <c r="G36" s="72"/>
      <c r="H36" s="73"/>
      <c r="I36" s="79"/>
      <c r="J36" s="84"/>
      <c r="K36" s="146">
        <f t="shared" si="8"/>
        <v>0</v>
      </c>
      <c r="L36" s="155">
        <f t="shared" si="6"/>
        <v>0</v>
      </c>
      <c r="M36" s="156">
        <f t="shared" si="7"/>
        <v>0</v>
      </c>
      <c r="N36" s="172"/>
      <c r="O36" s="87"/>
      <c r="P36" s="146">
        <v>1</v>
      </c>
      <c r="Q36" s="155">
        <f t="shared" si="3"/>
        <v>0</v>
      </c>
      <c r="R36" s="156">
        <f t="shared" si="2"/>
        <v>0</v>
      </c>
      <c r="S36" s="117"/>
    </row>
    <row r="37" spans="1:19" ht="18" customHeight="1" x14ac:dyDescent="0.2">
      <c r="A37" s="141">
        <f t="shared" si="5"/>
        <v>15</v>
      </c>
      <c r="B37" s="80" t="s">
        <v>71</v>
      </c>
      <c r="C37" s="111"/>
      <c r="D37" s="111"/>
      <c r="E37" s="81"/>
      <c r="F37" s="81"/>
      <c r="G37" s="92"/>
      <c r="H37" s="93"/>
      <c r="I37" s="81"/>
      <c r="J37" s="85"/>
      <c r="K37" s="146">
        <f t="shared" si="8"/>
        <v>0</v>
      </c>
      <c r="L37" s="155">
        <f t="shared" si="6"/>
        <v>0</v>
      </c>
      <c r="M37" s="156">
        <f t="shared" si="7"/>
        <v>0</v>
      </c>
      <c r="N37" s="175"/>
      <c r="O37" s="88"/>
      <c r="P37" s="146">
        <v>1</v>
      </c>
      <c r="Q37" s="155">
        <f t="shared" si="3"/>
        <v>0</v>
      </c>
      <c r="R37" s="156">
        <f t="shared" si="2"/>
        <v>0</v>
      </c>
      <c r="S37" s="117"/>
    </row>
    <row r="38" spans="1:19" ht="18" customHeight="1" x14ac:dyDescent="0.2">
      <c r="A38" s="141">
        <f t="shared" si="5"/>
        <v>16</v>
      </c>
      <c r="B38" s="82" t="s">
        <v>72</v>
      </c>
      <c r="C38" s="111" t="s">
        <v>73</v>
      </c>
      <c r="D38" s="111" t="s">
        <v>74</v>
      </c>
      <c r="E38" s="81" t="s">
        <v>83</v>
      </c>
      <c r="F38" s="81" t="s">
        <v>69</v>
      </c>
      <c r="G38" s="92">
        <v>0.185</v>
      </c>
      <c r="H38" s="93">
        <v>0.06</v>
      </c>
      <c r="I38" s="81" t="s">
        <v>70</v>
      </c>
      <c r="J38" s="85">
        <v>3100</v>
      </c>
      <c r="K38" s="146">
        <f t="shared" si="8"/>
        <v>22</v>
      </c>
      <c r="L38" s="155">
        <f t="shared" si="6"/>
        <v>68200</v>
      </c>
      <c r="M38" s="156">
        <f t="shared" si="7"/>
        <v>68820</v>
      </c>
      <c r="N38" s="175"/>
      <c r="O38" s="88"/>
      <c r="P38" s="146">
        <v>1</v>
      </c>
      <c r="Q38" s="155">
        <f t="shared" si="3"/>
        <v>0</v>
      </c>
      <c r="R38" s="156">
        <f t="shared" si="2"/>
        <v>0</v>
      </c>
      <c r="S38" s="117"/>
    </row>
    <row r="39" spans="1:19" ht="18" customHeight="1" x14ac:dyDescent="0.2">
      <c r="A39" s="141">
        <f t="shared" si="5"/>
        <v>17</v>
      </c>
      <c r="B39" s="80" t="s">
        <v>92</v>
      </c>
      <c r="C39" s="111"/>
      <c r="D39" s="111"/>
      <c r="E39" s="81"/>
      <c r="F39" s="81"/>
      <c r="G39" s="92"/>
      <c r="H39" s="93"/>
      <c r="I39" s="81"/>
      <c r="J39" s="85"/>
      <c r="K39" s="146">
        <f t="shared" si="8"/>
        <v>0</v>
      </c>
      <c r="L39" s="155">
        <f t="shared" si="6"/>
        <v>0</v>
      </c>
      <c r="M39" s="156">
        <f t="shared" si="7"/>
        <v>0</v>
      </c>
      <c r="N39" s="175"/>
      <c r="O39" s="88"/>
      <c r="P39" s="146">
        <v>1</v>
      </c>
      <c r="Q39" s="155">
        <f t="shared" si="3"/>
        <v>0</v>
      </c>
      <c r="R39" s="156">
        <f t="shared" si="2"/>
        <v>0</v>
      </c>
      <c r="S39" s="117"/>
    </row>
    <row r="40" spans="1:19" ht="18" customHeight="1" x14ac:dyDescent="0.2">
      <c r="A40" s="141">
        <f t="shared" si="5"/>
        <v>18</v>
      </c>
      <c r="B40" s="82" t="s">
        <v>80</v>
      </c>
      <c r="C40" s="111" t="s">
        <v>81</v>
      </c>
      <c r="D40" s="111" t="s">
        <v>93</v>
      </c>
      <c r="E40" s="81" t="s">
        <v>75</v>
      </c>
      <c r="F40" s="81" t="s">
        <v>69</v>
      </c>
      <c r="G40" s="92">
        <v>0.18</v>
      </c>
      <c r="H40" s="93"/>
      <c r="I40" s="81"/>
      <c r="J40" s="85"/>
      <c r="K40" s="146">
        <f t="shared" si="8"/>
        <v>0</v>
      </c>
      <c r="L40" s="155">
        <f t="shared" si="6"/>
        <v>0</v>
      </c>
      <c r="M40" s="156">
        <f t="shared" si="7"/>
        <v>0</v>
      </c>
      <c r="N40" s="175">
        <v>0.5</v>
      </c>
      <c r="O40" s="88">
        <v>45000</v>
      </c>
      <c r="P40" s="146">
        <v>1</v>
      </c>
      <c r="Q40" s="155">
        <f t="shared" si="3"/>
        <v>45000</v>
      </c>
      <c r="R40" s="156">
        <f t="shared" si="2"/>
        <v>32400</v>
      </c>
      <c r="S40" s="117"/>
    </row>
    <row r="41" spans="1:19" ht="18" customHeight="1" x14ac:dyDescent="0.2">
      <c r="A41" s="141">
        <f t="shared" si="5"/>
        <v>19</v>
      </c>
      <c r="B41" s="78"/>
      <c r="C41" s="152"/>
      <c r="D41" s="152"/>
      <c r="E41" s="79"/>
      <c r="F41" s="79"/>
      <c r="G41" s="72"/>
      <c r="H41" s="73"/>
      <c r="I41" s="79"/>
      <c r="J41" s="84"/>
      <c r="K41" s="146">
        <f t="shared" si="8"/>
        <v>0</v>
      </c>
      <c r="L41" s="155">
        <f t="shared" si="6"/>
        <v>0</v>
      </c>
      <c r="M41" s="156">
        <f t="shared" si="7"/>
        <v>0</v>
      </c>
      <c r="N41" s="172"/>
      <c r="O41" s="87"/>
      <c r="P41" s="146">
        <v>1</v>
      </c>
      <c r="Q41" s="155">
        <f t="shared" si="3"/>
        <v>0</v>
      </c>
      <c r="R41" s="156">
        <f t="shared" si="2"/>
        <v>0</v>
      </c>
      <c r="S41" s="117"/>
    </row>
    <row r="42" spans="1:19" ht="18" customHeight="1" x14ac:dyDescent="0.2">
      <c r="A42" s="141">
        <f t="shared" si="5"/>
        <v>20</v>
      </c>
      <c r="B42" s="78"/>
      <c r="C42" s="152"/>
      <c r="D42" s="152"/>
      <c r="E42" s="79"/>
      <c r="F42" s="79"/>
      <c r="G42" s="72"/>
      <c r="H42" s="73"/>
      <c r="I42" s="79"/>
      <c r="J42" s="84"/>
      <c r="K42" s="146">
        <f t="shared" si="8"/>
        <v>0</v>
      </c>
      <c r="L42" s="155">
        <f t="shared" si="6"/>
        <v>0</v>
      </c>
      <c r="M42" s="156">
        <f t="shared" si="7"/>
        <v>0</v>
      </c>
      <c r="N42" s="172"/>
      <c r="O42" s="87"/>
      <c r="P42" s="146">
        <v>1</v>
      </c>
      <c r="Q42" s="155">
        <f t="shared" si="3"/>
        <v>0</v>
      </c>
      <c r="R42" s="156">
        <f t="shared" si="2"/>
        <v>0</v>
      </c>
      <c r="S42" s="117"/>
    </row>
    <row r="43" spans="1:19" ht="18" customHeight="1" x14ac:dyDescent="0.2">
      <c r="A43" s="141">
        <f t="shared" si="5"/>
        <v>21</v>
      </c>
      <c r="B43" s="80" t="s">
        <v>94</v>
      </c>
      <c r="C43" s="174"/>
      <c r="D43" s="174"/>
      <c r="E43" s="81" t="s">
        <v>83</v>
      </c>
      <c r="F43" s="81" t="s">
        <v>69</v>
      </c>
      <c r="G43" s="92">
        <v>0.18</v>
      </c>
      <c r="H43" s="93">
        <v>7.0000000000000007E-2</v>
      </c>
      <c r="I43" s="81" t="s">
        <v>70</v>
      </c>
      <c r="J43" s="85">
        <v>1250</v>
      </c>
      <c r="K43" s="146">
        <f t="shared" si="8"/>
        <v>22</v>
      </c>
      <c r="L43" s="155">
        <f t="shared" si="6"/>
        <v>27500</v>
      </c>
      <c r="M43" s="156">
        <f t="shared" si="7"/>
        <v>31500</v>
      </c>
      <c r="N43" s="175"/>
      <c r="O43" s="88"/>
      <c r="P43" s="146">
        <v>1</v>
      </c>
      <c r="Q43" s="155">
        <f t="shared" si="3"/>
        <v>0</v>
      </c>
      <c r="R43" s="156">
        <f t="shared" si="2"/>
        <v>0</v>
      </c>
      <c r="S43" s="117"/>
    </row>
    <row r="44" spans="1:19" ht="18" customHeight="1" x14ac:dyDescent="0.2">
      <c r="A44" s="141">
        <f t="shared" si="5"/>
        <v>22</v>
      </c>
      <c r="B44" s="78"/>
      <c r="C44" s="152"/>
      <c r="D44" s="152"/>
      <c r="E44" s="79"/>
      <c r="F44" s="79"/>
      <c r="G44" s="72"/>
      <c r="H44" s="73"/>
      <c r="I44" s="79"/>
      <c r="J44" s="84"/>
      <c r="K44" s="146">
        <f t="shared" si="8"/>
        <v>0</v>
      </c>
      <c r="L44" s="155">
        <f t="shared" si="6"/>
        <v>0</v>
      </c>
      <c r="M44" s="156">
        <f t="shared" si="7"/>
        <v>0</v>
      </c>
      <c r="N44" s="172"/>
      <c r="O44" s="87"/>
      <c r="P44" s="146">
        <v>1</v>
      </c>
      <c r="Q44" s="155">
        <f t="shared" si="3"/>
        <v>0</v>
      </c>
      <c r="R44" s="156">
        <f t="shared" si="2"/>
        <v>0</v>
      </c>
      <c r="S44" s="117"/>
    </row>
    <row r="45" spans="1:19" ht="18" customHeight="1" x14ac:dyDescent="0.2">
      <c r="A45" s="141">
        <f t="shared" si="5"/>
        <v>23</v>
      </c>
      <c r="B45" s="78"/>
      <c r="C45" s="152"/>
      <c r="D45" s="152"/>
      <c r="E45" s="79"/>
      <c r="F45" s="79"/>
      <c r="G45" s="72"/>
      <c r="H45" s="73"/>
      <c r="I45" s="79"/>
      <c r="J45" s="84"/>
      <c r="K45" s="146">
        <f t="shared" si="8"/>
        <v>0</v>
      </c>
      <c r="L45" s="155">
        <f t="shared" si="6"/>
        <v>0</v>
      </c>
      <c r="M45" s="156">
        <f t="shared" si="7"/>
        <v>0</v>
      </c>
      <c r="N45" s="172"/>
      <c r="O45" s="87"/>
      <c r="P45" s="146">
        <v>1</v>
      </c>
      <c r="Q45" s="155">
        <f t="shared" si="3"/>
        <v>0</v>
      </c>
      <c r="R45" s="156">
        <f t="shared" si="2"/>
        <v>0</v>
      </c>
      <c r="S45" s="117"/>
    </row>
    <row r="46" spans="1:19" ht="18" customHeight="1" x14ac:dyDescent="0.2">
      <c r="A46" s="141">
        <f t="shared" si="5"/>
        <v>24</v>
      </c>
      <c r="B46" s="80" t="s">
        <v>95</v>
      </c>
      <c r="C46" s="174"/>
      <c r="D46" s="174"/>
      <c r="E46" s="81"/>
      <c r="F46" s="81"/>
      <c r="G46" s="92"/>
      <c r="H46" s="93"/>
      <c r="I46" s="81"/>
      <c r="J46" s="85"/>
      <c r="K46" s="146">
        <f t="shared" si="8"/>
        <v>0</v>
      </c>
      <c r="L46" s="155">
        <f t="shared" si="6"/>
        <v>0</v>
      </c>
      <c r="M46" s="156">
        <f t="shared" si="7"/>
        <v>0</v>
      </c>
      <c r="N46" s="175"/>
      <c r="O46" s="88"/>
      <c r="P46" s="146">
        <v>1</v>
      </c>
      <c r="Q46" s="155">
        <f t="shared" si="3"/>
        <v>0</v>
      </c>
      <c r="R46" s="156">
        <f t="shared" si="2"/>
        <v>0</v>
      </c>
      <c r="S46" s="117"/>
    </row>
    <row r="47" spans="1:19" ht="18" customHeight="1" x14ac:dyDescent="0.2">
      <c r="A47" s="141">
        <f t="shared" si="5"/>
        <v>25</v>
      </c>
      <c r="B47" s="82" t="s">
        <v>96</v>
      </c>
      <c r="C47" s="174"/>
      <c r="D47" s="174"/>
      <c r="E47" s="81" t="s">
        <v>83</v>
      </c>
      <c r="F47" s="81" t="s">
        <v>79</v>
      </c>
      <c r="G47" s="92">
        <v>0.15</v>
      </c>
      <c r="H47" s="93">
        <v>0.05</v>
      </c>
      <c r="I47" s="81" t="s">
        <v>70</v>
      </c>
      <c r="J47" s="85">
        <v>700</v>
      </c>
      <c r="K47" s="146">
        <f t="shared" si="8"/>
        <v>22</v>
      </c>
      <c r="L47" s="155">
        <f t="shared" si="6"/>
        <v>15400</v>
      </c>
      <c r="M47" s="156">
        <f t="shared" si="7"/>
        <v>10500</v>
      </c>
      <c r="N47" s="175"/>
      <c r="O47" s="88"/>
      <c r="P47" s="146">
        <v>1</v>
      </c>
      <c r="Q47" s="155">
        <f t="shared" si="3"/>
        <v>0</v>
      </c>
      <c r="R47" s="156">
        <f t="shared" si="2"/>
        <v>0</v>
      </c>
      <c r="S47" s="117"/>
    </row>
    <row r="48" spans="1:19" ht="18" customHeight="1" x14ac:dyDescent="0.2">
      <c r="A48" s="141">
        <f t="shared" si="5"/>
        <v>26</v>
      </c>
      <c r="B48" s="82" t="s">
        <v>97</v>
      </c>
      <c r="C48" s="174"/>
      <c r="D48" s="174"/>
      <c r="E48" s="81" t="s">
        <v>83</v>
      </c>
      <c r="F48" s="81" t="s">
        <v>79</v>
      </c>
      <c r="G48" s="92">
        <v>0.15</v>
      </c>
      <c r="H48" s="93">
        <v>0.05</v>
      </c>
      <c r="I48" s="81" t="s">
        <v>70</v>
      </c>
      <c r="J48" s="85">
        <v>650</v>
      </c>
      <c r="K48" s="146">
        <f t="shared" si="8"/>
        <v>22</v>
      </c>
      <c r="L48" s="155">
        <f t="shared" si="6"/>
        <v>14300</v>
      </c>
      <c r="M48" s="156">
        <f t="shared" si="7"/>
        <v>9750</v>
      </c>
      <c r="N48" s="175"/>
      <c r="O48" s="88"/>
      <c r="P48" s="146">
        <v>1</v>
      </c>
      <c r="Q48" s="155">
        <f t="shared" si="3"/>
        <v>0</v>
      </c>
      <c r="R48" s="156">
        <f t="shared" si="2"/>
        <v>0</v>
      </c>
      <c r="S48" s="117"/>
    </row>
    <row r="49" spans="1:19" ht="18" customHeight="1" x14ac:dyDescent="0.2">
      <c r="A49" s="141">
        <f t="shared" si="5"/>
        <v>27</v>
      </c>
      <c r="B49" s="78"/>
      <c r="C49" s="152"/>
      <c r="D49" s="152"/>
      <c r="E49" s="79"/>
      <c r="F49" s="79"/>
      <c r="G49" s="72"/>
      <c r="H49" s="73"/>
      <c r="I49" s="79"/>
      <c r="J49" s="84"/>
      <c r="K49" s="146">
        <f t="shared" si="8"/>
        <v>0</v>
      </c>
      <c r="L49" s="155">
        <f t="shared" si="6"/>
        <v>0</v>
      </c>
      <c r="M49" s="156">
        <f t="shared" si="7"/>
        <v>0</v>
      </c>
      <c r="N49" s="172"/>
      <c r="O49" s="87"/>
      <c r="P49" s="146">
        <v>1</v>
      </c>
      <c r="Q49" s="155">
        <f t="shared" si="3"/>
        <v>0</v>
      </c>
      <c r="R49" s="156">
        <f t="shared" si="2"/>
        <v>0</v>
      </c>
      <c r="S49" s="117"/>
    </row>
    <row r="50" spans="1:19" ht="18" customHeight="1" x14ac:dyDescent="0.2">
      <c r="A50" s="141">
        <f t="shared" si="5"/>
        <v>28</v>
      </c>
      <c r="B50" s="78"/>
      <c r="C50" s="152"/>
      <c r="D50" s="152"/>
      <c r="E50" s="79"/>
      <c r="F50" s="79"/>
      <c r="G50" s="72"/>
      <c r="H50" s="73"/>
      <c r="I50" s="79"/>
      <c r="J50" s="84"/>
      <c r="K50" s="146">
        <f t="shared" si="8"/>
        <v>0</v>
      </c>
      <c r="L50" s="155">
        <f t="shared" si="6"/>
        <v>0</v>
      </c>
      <c r="M50" s="156">
        <f t="shared" si="7"/>
        <v>0</v>
      </c>
      <c r="N50" s="172"/>
      <c r="O50" s="87"/>
      <c r="P50" s="146">
        <v>1</v>
      </c>
      <c r="Q50" s="155">
        <f t="shared" si="3"/>
        <v>0</v>
      </c>
      <c r="R50" s="156">
        <f t="shared" si="2"/>
        <v>0</v>
      </c>
      <c r="S50" s="117"/>
    </row>
    <row r="51" spans="1:19" ht="18" customHeight="1" x14ac:dyDescent="0.2">
      <c r="A51" s="141">
        <f t="shared" si="5"/>
        <v>29</v>
      </c>
      <c r="B51" s="80" t="s">
        <v>98</v>
      </c>
      <c r="C51" s="174"/>
      <c r="D51" s="174"/>
      <c r="E51" s="81" t="s">
        <v>83</v>
      </c>
      <c r="F51" s="81" t="s">
        <v>69</v>
      </c>
      <c r="G51" s="92">
        <v>0.18</v>
      </c>
      <c r="H51" s="93">
        <v>0.08</v>
      </c>
      <c r="I51" s="81" t="s">
        <v>70</v>
      </c>
      <c r="J51" s="85">
        <v>800</v>
      </c>
      <c r="K51" s="146">
        <f t="shared" si="8"/>
        <v>22</v>
      </c>
      <c r="L51" s="155">
        <f t="shared" si="6"/>
        <v>17600</v>
      </c>
      <c r="M51" s="156">
        <f t="shared" si="7"/>
        <v>23040</v>
      </c>
      <c r="N51" s="175"/>
      <c r="O51" s="88"/>
      <c r="P51" s="146">
        <v>1</v>
      </c>
      <c r="Q51" s="155">
        <f t="shared" si="3"/>
        <v>0</v>
      </c>
      <c r="R51" s="156">
        <f t="shared" si="2"/>
        <v>0</v>
      </c>
      <c r="S51" s="117"/>
    </row>
    <row r="52" spans="1:19" ht="18" customHeight="1" x14ac:dyDescent="0.2">
      <c r="A52" s="141">
        <f t="shared" si="5"/>
        <v>30</v>
      </c>
      <c r="B52" s="177"/>
      <c r="C52" s="152"/>
      <c r="D52" s="152"/>
      <c r="E52" s="178"/>
      <c r="F52" s="178"/>
      <c r="G52" s="72"/>
      <c r="H52" s="73"/>
      <c r="I52" s="178"/>
      <c r="J52" s="179"/>
      <c r="K52" s="146">
        <f t="shared" si="8"/>
        <v>0</v>
      </c>
      <c r="L52" s="155">
        <f t="shared" si="6"/>
        <v>0</v>
      </c>
      <c r="M52" s="156">
        <f t="shared" si="7"/>
        <v>0</v>
      </c>
      <c r="N52" s="172"/>
      <c r="O52" s="179"/>
      <c r="P52" s="146">
        <v>1</v>
      </c>
      <c r="Q52" s="155">
        <f t="shared" si="3"/>
        <v>0</v>
      </c>
      <c r="R52" s="156">
        <f t="shared" si="2"/>
        <v>0</v>
      </c>
      <c r="S52" s="117"/>
    </row>
    <row r="53" spans="1:19" ht="18" customHeight="1" x14ac:dyDescent="0.2">
      <c r="A53" s="141">
        <f t="shared" si="5"/>
        <v>31</v>
      </c>
      <c r="B53" s="177"/>
      <c r="C53" s="152"/>
      <c r="D53" s="152"/>
      <c r="E53" s="178"/>
      <c r="F53" s="178"/>
      <c r="G53" s="72"/>
      <c r="H53" s="73"/>
      <c r="I53" s="178"/>
      <c r="J53" s="179"/>
      <c r="K53" s="146">
        <f t="shared" si="8"/>
        <v>0</v>
      </c>
      <c r="L53" s="155">
        <f t="shared" si="6"/>
        <v>0</v>
      </c>
      <c r="M53" s="156">
        <f t="shared" si="7"/>
        <v>0</v>
      </c>
      <c r="N53" s="172"/>
      <c r="O53" s="179"/>
      <c r="P53" s="146">
        <v>1</v>
      </c>
      <c r="Q53" s="155">
        <f t="shared" si="3"/>
        <v>0</v>
      </c>
      <c r="R53" s="156">
        <f t="shared" si="2"/>
        <v>0</v>
      </c>
      <c r="S53" s="117"/>
    </row>
    <row r="54" spans="1:19" ht="18" customHeight="1" x14ac:dyDescent="0.2">
      <c r="A54" s="141">
        <f t="shared" si="5"/>
        <v>32</v>
      </c>
      <c r="B54" s="177"/>
      <c r="C54" s="152"/>
      <c r="D54" s="152"/>
      <c r="E54" s="178"/>
      <c r="F54" s="178"/>
      <c r="G54" s="72"/>
      <c r="H54" s="73"/>
      <c r="I54" s="178"/>
      <c r="J54" s="179"/>
      <c r="K54" s="146">
        <f t="shared" si="8"/>
        <v>0</v>
      </c>
      <c r="L54" s="155">
        <f t="shared" si="6"/>
        <v>0</v>
      </c>
      <c r="M54" s="156">
        <f t="shared" si="7"/>
        <v>0</v>
      </c>
      <c r="N54" s="172"/>
      <c r="O54" s="179"/>
      <c r="P54" s="146">
        <v>1</v>
      </c>
      <c r="Q54" s="155">
        <f t="shared" si="3"/>
        <v>0</v>
      </c>
      <c r="R54" s="156">
        <f t="shared" si="2"/>
        <v>0</v>
      </c>
      <c r="S54" s="117"/>
    </row>
    <row r="55" spans="1:19" ht="18" customHeight="1" x14ac:dyDescent="0.2">
      <c r="A55" s="141">
        <f t="shared" si="5"/>
        <v>33</v>
      </c>
      <c r="B55" s="177"/>
      <c r="C55" s="152"/>
      <c r="D55" s="152"/>
      <c r="E55" s="178"/>
      <c r="F55" s="178"/>
      <c r="G55" s="72"/>
      <c r="H55" s="73"/>
      <c r="I55" s="178"/>
      <c r="J55" s="179"/>
      <c r="K55" s="146">
        <f t="shared" si="8"/>
        <v>0</v>
      </c>
      <c r="L55" s="155">
        <f t="shared" si="6"/>
        <v>0</v>
      </c>
      <c r="M55" s="156">
        <f t="shared" si="7"/>
        <v>0</v>
      </c>
      <c r="N55" s="172"/>
      <c r="O55" s="179"/>
      <c r="P55" s="146">
        <v>1</v>
      </c>
      <c r="Q55" s="155">
        <f t="shared" si="3"/>
        <v>0</v>
      </c>
      <c r="R55" s="156">
        <f t="shared" si="2"/>
        <v>0</v>
      </c>
      <c r="S55" s="117"/>
    </row>
    <row r="56" spans="1:19" ht="18" customHeight="1" x14ac:dyDescent="0.2">
      <c r="A56" s="141">
        <f t="shared" si="5"/>
        <v>34</v>
      </c>
      <c r="B56" s="177"/>
      <c r="C56" s="152"/>
      <c r="D56" s="152"/>
      <c r="E56" s="178"/>
      <c r="F56" s="178"/>
      <c r="G56" s="72"/>
      <c r="H56" s="73"/>
      <c r="I56" s="178"/>
      <c r="J56" s="179"/>
      <c r="K56" s="146">
        <f t="shared" si="8"/>
        <v>0</v>
      </c>
      <c r="L56" s="155">
        <f t="shared" si="6"/>
        <v>0</v>
      </c>
      <c r="M56" s="156">
        <f t="shared" si="7"/>
        <v>0</v>
      </c>
      <c r="N56" s="172"/>
      <c r="O56" s="179"/>
      <c r="P56" s="146">
        <v>1</v>
      </c>
      <c r="Q56" s="155">
        <f t="shared" si="3"/>
        <v>0</v>
      </c>
      <c r="R56" s="156">
        <f t="shared" si="2"/>
        <v>0</v>
      </c>
      <c r="S56" s="117"/>
    </row>
    <row r="57" spans="1:19" ht="18" customHeight="1" x14ac:dyDescent="0.2">
      <c r="A57" s="141">
        <f t="shared" si="5"/>
        <v>35</v>
      </c>
      <c r="B57" s="177"/>
      <c r="C57" s="152"/>
      <c r="D57" s="152"/>
      <c r="E57" s="178"/>
      <c r="F57" s="178"/>
      <c r="G57" s="72"/>
      <c r="H57" s="73"/>
      <c r="I57" s="178"/>
      <c r="J57" s="179"/>
      <c r="K57" s="146">
        <f t="shared" si="8"/>
        <v>0</v>
      </c>
      <c r="L57" s="155">
        <f t="shared" si="6"/>
        <v>0</v>
      </c>
      <c r="M57" s="156">
        <f t="shared" si="7"/>
        <v>0</v>
      </c>
      <c r="N57" s="172"/>
      <c r="O57" s="179"/>
      <c r="P57" s="146">
        <v>1</v>
      </c>
      <c r="Q57" s="155">
        <f t="shared" si="3"/>
        <v>0</v>
      </c>
      <c r="R57" s="156">
        <f t="shared" si="2"/>
        <v>0</v>
      </c>
      <c r="S57" s="117"/>
    </row>
    <row r="58" spans="1:19" ht="18" customHeight="1" x14ac:dyDescent="0.2">
      <c r="A58" s="141">
        <f t="shared" si="5"/>
        <v>36</v>
      </c>
      <c r="B58" s="177"/>
      <c r="C58" s="152"/>
      <c r="D58" s="152"/>
      <c r="E58" s="178"/>
      <c r="F58" s="178"/>
      <c r="G58" s="72"/>
      <c r="H58" s="73"/>
      <c r="I58" s="178"/>
      <c r="J58" s="179"/>
      <c r="K58" s="146">
        <f t="shared" si="8"/>
        <v>0</v>
      </c>
      <c r="L58" s="155">
        <f t="shared" si="6"/>
        <v>0</v>
      </c>
      <c r="M58" s="156">
        <f t="shared" si="7"/>
        <v>0</v>
      </c>
      <c r="N58" s="172"/>
      <c r="O58" s="179"/>
      <c r="P58" s="146">
        <v>1</v>
      </c>
      <c r="Q58" s="155">
        <f t="shared" si="3"/>
        <v>0</v>
      </c>
      <c r="R58" s="156">
        <f t="shared" si="2"/>
        <v>0</v>
      </c>
      <c r="S58" s="117"/>
    </row>
    <row r="59" spans="1:19" ht="18" customHeight="1" x14ac:dyDescent="0.2">
      <c r="A59" s="141">
        <f t="shared" si="5"/>
        <v>37</v>
      </c>
      <c r="B59" s="177"/>
      <c r="C59" s="152"/>
      <c r="D59" s="152"/>
      <c r="E59" s="178"/>
      <c r="F59" s="178"/>
      <c r="G59" s="72"/>
      <c r="H59" s="73"/>
      <c r="I59" s="178"/>
      <c r="J59" s="179"/>
      <c r="K59" s="146">
        <f t="shared" si="8"/>
        <v>0</v>
      </c>
      <c r="L59" s="155">
        <f t="shared" si="6"/>
        <v>0</v>
      </c>
      <c r="M59" s="156">
        <f t="shared" si="7"/>
        <v>0</v>
      </c>
      <c r="N59" s="172"/>
      <c r="O59" s="179"/>
      <c r="P59" s="146">
        <v>1</v>
      </c>
      <c r="Q59" s="155">
        <f t="shared" si="3"/>
        <v>0</v>
      </c>
      <c r="R59" s="156">
        <f t="shared" si="2"/>
        <v>0</v>
      </c>
      <c r="S59" s="117"/>
    </row>
    <row r="60" spans="1:19" ht="18" customHeight="1" x14ac:dyDescent="0.2">
      <c r="A60" s="141">
        <f t="shared" si="5"/>
        <v>38</v>
      </c>
      <c r="B60" s="177"/>
      <c r="C60" s="152"/>
      <c r="D60" s="152"/>
      <c r="E60" s="178"/>
      <c r="F60" s="178"/>
      <c r="G60" s="72"/>
      <c r="H60" s="73"/>
      <c r="I60" s="178"/>
      <c r="J60" s="179"/>
      <c r="K60" s="146">
        <f t="shared" si="8"/>
        <v>0</v>
      </c>
      <c r="L60" s="155">
        <f t="shared" si="6"/>
        <v>0</v>
      </c>
      <c r="M60" s="156">
        <f t="shared" si="7"/>
        <v>0</v>
      </c>
      <c r="N60" s="172"/>
      <c r="O60" s="179"/>
      <c r="P60" s="146">
        <v>1</v>
      </c>
      <c r="Q60" s="155">
        <f t="shared" si="3"/>
        <v>0</v>
      </c>
      <c r="R60" s="156">
        <f t="shared" si="2"/>
        <v>0</v>
      </c>
      <c r="S60" s="117"/>
    </row>
    <row r="61" spans="1:19" ht="18" customHeight="1" x14ac:dyDescent="0.2">
      <c r="A61" s="141">
        <f t="shared" si="5"/>
        <v>39</v>
      </c>
      <c r="B61" s="177"/>
      <c r="C61" s="152"/>
      <c r="D61" s="152"/>
      <c r="E61" s="178"/>
      <c r="F61" s="178"/>
      <c r="G61" s="72"/>
      <c r="H61" s="73"/>
      <c r="I61" s="178"/>
      <c r="J61" s="179"/>
      <c r="K61" s="146">
        <f t="shared" si="8"/>
        <v>0</v>
      </c>
      <c r="L61" s="155">
        <f t="shared" si="6"/>
        <v>0</v>
      </c>
      <c r="M61" s="156">
        <f t="shared" si="7"/>
        <v>0</v>
      </c>
      <c r="N61" s="172"/>
      <c r="O61" s="179"/>
      <c r="P61" s="146">
        <v>1</v>
      </c>
      <c r="Q61" s="155">
        <f t="shared" si="3"/>
        <v>0</v>
      </c>
      <c r="R61" s="156">
        <f t="shared" si="2"/>
        <v>0</v>
      </c>
      <c r="S61" s="117"/>
    </row>
    <row r="62" spans="1:19" ht="18" customHeight="1" x14ac:dyDescent="0.2">
      <c r="A62" s="141">
        <f t="shared" si="5"/>
        <v>40</v>
      </c>
      <c r="B62" s="177"/>
      <c r="C62" s="152"/>
      <c r="D62" s="152"/>
      <c r="E62" s="178"/>
      <c r="F62" s="178"/>
      <c r="G62" s="72"/>
      <c r="H62" s="73"/>
      <c r="I62" s="178"/>
      <c r="J62" s="179"/>
      <c r="K62" s="146">
        <f t="shared" si="8"/>
        <v>0</v>
      </c>
      <c r="L62" s="155">
        <f t="shared" si="6"/>
        <v>0</v>
      </c>
      <c r="M62" s="156">
        <f t="shared" si="7"/>
        <v>0</v>
      </c>
      <c r="N62" s="172"/>
      <c r="O62" s="179"/>
      <c r="P62" s="146">
        <v>1</v>
      </c>
      <c r="Q62" s="155">
        <f t="shared" si="3"/>
        <v>0</v>
      </c>
      <c r="R62" s="156">
        <f t="shared" si="2"/>
        <v>0</v>
      </c>
      <c r="S62" s="117"/>
    </row>
    <row r="63" spans="1:19" ht="18" customHeight="1" x14ac:dyDescent="0.2">
      <c r="A63" s="141">
        <f t="shared" si="5"/>
        <v>41</v>
      </c>
      <c r="B63" s="177"/>
      <c r="C63" s="152"/>
      <c r="D63" s="152"/>
      <c r="E63" s="178"/>
      <c r="F63" s="178"/>
      <c r="G63" s="72"/>
      <c r="H63" s="73"/>
      <c r="I63" s="178"/>
      <c r="J63" s="179"/>
      <c r="K63" s="146">
        <f t="shared" si="8"/>
        <v>0</v>
      </c>
      <c r="L63" s="155">
        <f t="shared" si="6"/>
        <v>0</v>
      </c>
      <c r="M63" s="156">
        <f t="shared" si="7"/>
        <v>0</v>
      </c>
      <c r="N63" s="172"/>
      <c r="O63" s="179"/>
      <c r="P63" s="146">
        <v>1</v>
      </c>
      <c r="Q63" s="155">
        <f t="shared" si="3"/>
        <v>0</v>
      </c>
      <c r="R63" s="156">
        <f t="shared" si="2"/>
        <v>0</v>
      </c>
      <c r="S63" s="117"/>
    </row>
    <row r="64" spans="1:19" ht="18" customHeight="1" x14ac:dyDescent="0.2">
      <c r="A64" s="141">
        <f t="shared" si="5"/>
        <v>42</v>
      </c>
      <c r="B64" s="177"/>
      <c r="C64" s="152"/>
      <c r="D64" s="152"/>
      <c r="E64" s="178"/>
      <c r="F64" s="178"/>
      <c r="G64" s="72"/>
      <c r="H64" s="73"/>
      <c r="I64" s="178"/>
      <c r="J64" s="179"/>
      <c r="K64" s="146">
        <f t="shared" si="8"/>
        <v>0</v>
      </c>
      <c r="L64" s="155">
        <f t="shared" si="6"/>
        <v>0</v>
      </c>
      <c r="M64" s="156">
        <f t="shared" si="7"/>
        <v>0</v>
      </c>
      <c r="N64" s="172"/>
      <c r="O64" s="179"/>
      <c r="P64" s="146">
        <v>1</v>
      </c>
      <c r="Q64" s="155">
        <f t="shared" si="3"/>
        <v>0</v>
      </c>
      <c r="R64" s="156">
        <f t="shared" si="2"/>
        <v>0</v>
      </c>
      <c r="S64" s="117"/>
    </row>
    <row r="65" spans="1:19" ht="18" customHeight="1" x14ac:dyDescent="0.2">
      <c r="A65" s="141">
        <f t="shared" si="5"/>
        <v>43</v>
      </c>
      <c r="B65" s="177"/>
      <c r="C65" s="152"/>
      <c r="D65" s="152"/>
      <c r="E65" s="178"/>
      <c r="F65" s="178"/>
      <c r="G65" s="72"/>
      <c r="H65" s="73"/>
      <c r="I65" s="178"/>
      <c r="J65" s="179"/>
      <c r="K65" s="146">
        <f t="shared" si="8"/>
        <v>0</v>
      </c>
      <c r="L65" s="155">
        <f t="shared" si="6"/>
        <v>0</v>
      </c>
      <c r="M65" s="156">
        <f t="shared" si="7"/>
        <v>0</v>
      </c>
      <c r="N65" s="172"/>
      <c r="O65" s="179"/>
      <c r="P65" s="146">
        <v>1</v>
      </c>
      <c r="Q65" s="155">
        <f t="shared" si="3"/>
        <v>0</v>
      </c>
      <c r="R65" s="156">
        <f t="shared" si="2"/>
        <v>0</v>
      </c>
      <c r="S65" s="117"/>
    </row>
    <row r="66" spans="1:19" ht="18" customHeight="1" x14ac:dyDescent="0.2">
      <c r="A66" s="141">
        <f t="shared" si="5"/>
        <v>44</v>
      </c>
      <c r="B66" s="177"/>
      <c r="C66" s="152"/>
      <c r="D66" s="152"/>
      <c r="E66" s="178"/>
      <c r="F66" s="178"/>
      <c r="G66" s="72"/>
      <c r="H66" s="73"/>
      <c r="I66" s="178"/>
      <c r="J66" s="179"/>
      <c r="K66" s="146">
        <f t="shared" si="4"/>
        <v>0</v>
      </c>
      <c r="L66" s="155">
        <f t="shared" si="6"/>
        <v>0</v>
      </c>
      <c r="M66" s="156">
        <f t="shared" si="7"/>
        <v>0</v>
      </c>
      <c r="N66" s="172"/>
      <c r="O66" s="179"/>
      <c r="P66" s="146">
        <v>1</v>
      </c>
      <c r="Q66" s="155">
        <f t="shared" si="3"/>
        <v>0</v>
      </c>
      <c r="R66" s="156">
        <f t="shared" si="2"/>
        <v>0</v>
      </c>
      <c r="S66" s="117"/>
    </row>
    <row r="67" spans="1:19" ht="18" customHeight="1" x14ac:dyDescent="0.2">
      <c r="A67" s="141">
        <f t="shared" si="5"/>
        <v>45</v>
      </c>
      <c r="B67" s="177"/>
      <c r="C67" s="152"/>
      <c r="D67" s="152"/>
      <c r="E67" s="178"/>
      <c r="F67" s="178"/>
      <c r="G67" s="72"/>
      <c r="H67" s="73"/>
      <c r="I67" s="178"/>
      <c r="J67" s="179"/>
      <c r="K67" s="146">
        <f t="shared" si="4"/>
        <v>0</v>
      </c>
      <c r="L67" s="155">
        <f t="shared" si="6"/>
        <v>0</v>
      </c>
      <c r="M67" s="156">
        <f t="shared" si="7"/>
        <v>0</v>
      </c>
      <c r="N67" s="172"/>
      <c r="O67" s="179"/>
      <c r="P67" s="146">
        <v>1</v>
      </c>
      <c r="Q67" s="155">
        <f t="shared" si="3"/>
        <v>0</v>
      </c>
      <c r="R67" s="156">
        <f t="shared" si="2"/>
        <v>0</v>
      </c>
      <c r="S67" s="117"/>
    </row>
    <row r="68" spans="1:19" ht="18" customHeight="1" x14ac:dyDescent="0.2">
      <c r="A68" s="141">
        <f t="shared" si="5"/>
        <v>46</v>
      </c>
      <c r="B68" s="177"/>
      <c r="C68" s="152"/>
      <c r="D68" s="152"/>
      <c r="E68" s="178"/>
      <c r="F68" s="178"/>
      <c r="G68" s="72"/>
      <c r="H68" s="73"/>
      <c r="I68" s="178"/>
      <c r="J68" s="179"/>
      <c r="K68" s="146">
        <f t="shared" si="4"/>
        <v>0</v>
      </c>
      <c r="L68" s="155">
        <f t="shared" si="6"/>
        <v>0</v>
      </c>
      <c r="M68" s="156">
        <f t="shared" si="7"/>
        <v>0</v>
      </c>
      <c r="N68" s="172"/>
      <c r="O68" s="179"/>
      <c r="P68" s="146">
        <v>1</v>
      </c>
      <c r="Q68" s="155">
        <f t="shared" si="3"/>
        <v>0</v>
      </c>
      <c r="R68" s="156">
        <f t="shared" si="2"/>
        <v>0</v>
      </c>
      <c r="S68" s="117"/>
    </row>
    <row r="69" spans="1:19" ht="18" customHeight="1" x14ac:dyDescent="0.2">
      <c r="A69" s="141">
        <f t="shared" si="5"/>
        <v>47</v>
      </c>
      <c r="B69" s="177"/>
      <c r="C69" s="152"/>
      <c r="D69" s="152"/>
      <c r="E69" s="178"/>
      <c r="F69" s="178"/>
      <c r="G69" s="72"/>
      <c r="H69" s="73"/>
      <c r="I69" s="178"/>
      <c r="J69" s="179"/>
      <c r="K69" s="146">
        <f t="shared" si="4"/>
        <v>0</v>
      </c>
      <c r="L69" s="155">
        <f t="shared" si="6"/>
        <v>0</v>
      </c>
      <c r="M69" s="156">
        <f t="shared" si="7"/>
        <v>0</v>
      </c>
      <c r="N69" s="172"/>
      <c r="O69" s="179"/>
      <c r="P69" s="146">
        <v>1</v>
      </c>
      <c r="Q69" s="155">
        <f t="shared" si="3"/>
        <v>0</v>
      </c>
      <c r="R69" s="156">
        <f t="shared" si="2"/>
        <v>0</v>
      </c>
      <c r="S69" s="117"/>
    </row>
    <row r="70" spans="1:19" ht="18" customHeight="1" x14ac:dyDescent="0.2">
      <c r="A70" s="141">
        <f t="shared" si="5"/>
        <v>48</v>
      </c>
      <c r="B70" s="177"/>
      <c r="C70" s="152"/>
      <c r="D70" s="152"/>
      <c r="E70" s="178"/>
      <c r="F70" s="178"/>
      <c r="G70" s="72"/>
      <c r="H70" s="73"/>
      <c r="I70" s="178"/>
      <c r="J70" s="179"/>
      <c r="K70" s="146">
        <f t="shared" si="4"/>
        <v>0</v>
      </c>
      <c r="L70" s="155">
        <f t="shared" si="6"/>
        <v>0</v>
      </c>
      <c r="M70" s="156">
        <f t="shared" si="7"/>
        <v>0</v>
      </c>
      <c r="N70" s="172"/>
      <c r="O70" s="179"/>
      <c r="P70" s="146">
        <v>1</v>
      </c>
      <c r="Q70" s="155">
        <f t="shared" si="3"/>
        <v>0</v>
      </c>
      <c r="R70" s="156">
        <f t="shared" si="2"/>
        <v>0</v>
      </c>
      <c r="S70" s="117"/>
    </row>
    <row r="71" spans="1:19" ht="18" customHeight="1" x14ac:dyDescent="0.2">
      <c r="A71" s="141">
        <f t="shared" si="5"/>
        <v>49</v>
      </c>
      <c r="B71" s="177"/>
      <c r="C71" s="152"/>
      <c r="D71" s="152"/>
      <c r="E71" s="178"/>
      <c r="F71" s="178"/>
      <c r="G71" s="72"/>
      <c r="H71" s="73"/>
      <c r="I71" s="178"/>
      <c r="J71" s="179"/>
      <c r="K71" s="146">
        <f t="shared" si="4"/>
        <v>0</v>
      </c>
      <c r="L71" s="155">
        <f t="shared" si="6"/>
        <v>0</v>
      </c>
      <c r="M71" s="156">
        <f t="shared" si="7"/>
        <v>0</v>
      </c>
      <c r="N71" s="172"/>
      <c r="O71" s="179"/>
      <c r="P71" s="146">
        <v>1</v>
      </c>
      <c r="Q71" s="155">
        <f t="shared" si="3"/>
        <v>0</v>
      </c>
      <c r="R71" s="156">
        <f t="shared" si="2"/>
        <v>0</v>
      </c>
      <c r="S71" s="117"/>
    </row>
    <row r="72" spans="1:19" ht="18" customHeight="1" thickBot="1" x14ac:dyDescent="0.25">
      <c r="A72" s="141">
        <f t="shared" si="5"/>
        <v>50</v>
      </c>
      <c r="B72" s="180"/>
      <c r="C72" s="159"/>
      <c r="D72" s="159"/>
      <c r="E72" s="181"/>
      <c r="F72" s="181"/>
      <c r="G72" s="74"/>
      <c r="H72" s="75"/>
      <c r="I72" s="181"/>
      <c r="J72" s="182"/>
      <c r="K72" s="162">
        <f t="shared" si="4"/>
        <v>0</v>
      </c>
      <c r="L72" s="163">
        <f t="shared" si="6"/>
        <v>0</v>
      </c>
      <c r="M72" s="164">
        <f t="shared" si="7"/>
        <v>0</v>
      </c>
      <c r="N72" s="183"/>
      <c r="O72" s="182"/>
      <c r="P72" s="162">
        <v>1</v>
      </c>
      <c r="Q72" s="163">
        <f t="shared" si="3"/>
        <v>0</v>
      </c>
      <c r="R72" s="164">
        <f t="shared" si="2"/>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48</v>
      </c>
      <c r="C75" s="104"/>
      <c r="D75" s="104"/>
      <c r="E75" s="120"/>
      <c r="F75" s="120"/>
      <c r="G75" s="166"/>
      <c r="H75" s="117"/>
      <c r="I75" s="117"/>
      <c r="J75" s="4"/>
      <c r="K75" s="40"/>
      <c r="L75" s="39" t="s">
        <v>49</v>
      </c>
      <c r="M75" s="34"/>
      <c r="N75" s="34"/>
      <c r="O75" s="34"/>
      <c r="P75" s="34"/>
      <c r="Q75" s="34"/>
      <c r="R75" s="35"/>
      <c r="S75" s="117"/>
    </row>
    <row r="76" spans="1:19" ht="15.75" x14ac:dyDescent="0.25">
      <c r="A76" s="117"/>
      <c r="B76" s="36" t="s">
        <v>50</v>
      </c>
      <c r="C76" s="105"/>
      <c r="D76" s="105"/>
      <c r="E76" s="122"/>
      <c r="F76" s="122"/>
      <c r="G76" s="166"/>
      <c r="H76" s="117"/>
      <c r="I76" s="117"/>
      <c r="J76" s="4"/>
      <c r="K76" s="41"/>
      <c r="L76" s="122"/>
      <c r="M76" s="122"/>
      <c r="N76" s="122"/>
      <c r="O76" s="122"/>
      <c r="P76" s="122"/>
      <c r="Q76" s="122"/>
      <c r="R76" s="123"/>
      <c r="S76" s="117"/>
    </row>
    <row r="77" spans="1:19" ht="18.75" x14ac:dyDescent="0.25">
      <c r="A77" s="117"/>
      <c r="B77" s="5" t="s">
        <v>51</v>
      </c>
      <c r="C77" s="106"/>
      <c r="D77" s="106"/>
      <c r="E77" s="122"/>
      <c r="F77" s="122"/>
      <c r="G77" s="166"/>
      <c r="H77" s="117"/>
      <c r="I77" s="117"/>
      <c r="J77" s="4"/>
      <c r="K77" s="41"/>
      <c r="L77" s="12" t="s">
        <v>52</v>
      </c>
      <c r="M77" s="37">
        <f>SUM(M23:M72)</f>
        <v>262410</v>
      </c>
      <c r="N77" s="122"/>
      <c r="O77" s="122"/>
      <c r="P77" s="122"/>
      <c r="Q77" s="12" t="s">
        <v>53</v>
      </c>
      <c r="R77" s="38">
        <f>SUM(R23:R72)</f>
        <v>70300</v>
      </c>
      <c r="S77" s="117"/>
    </row>
    <row r="78" spans="1:19" ht="15.75" x14ac:dyDescent="0.25">
      <c r="A78" s="117"/>
      <c r="B78" s="5" t="s">
        <v>54</v>
      </c>
      <c r="C78" s="106"/>
      <c r="D78" s="106"/>
      <c r="E78" s="122"/>
      <c r="F78" s="122"/>
      <c r="G78" s="166"/>
      <c r="H78" s="117"/>
      <c r="I78" s="117"/>
      <c r="J78" s="4"/>
      <c r="K78" s="41"/>
      <c r="L78" s="122"/>
      <c r="M78" s="122"/>
      <c r="N78" s="122"/>
      <c r="O78" s="122"/>
      <c r="P78" s="122"/>
      <c r="Q78" s="122"/>
      <c r="R78" s="7"/>
      <c r="S78" s="117"/>
    </row>
    <row r="79" spans="1:19" ht="18" x14ac:dyDescent="0.25">
      <c r="A79" s="117"/>
      <c r="B79" s="36" t="s">
        <v>55</v>
      </c>
      <c r="C79" s="105"/>
      <c r="D79" s="105"/>
      <c r="E79" s="122"/>
      <c r="F79" s="122"/>
      <c r="G79" s="166"/>
      <c r="H79" s="117"/>
      <c r="I79" s="117"/>
      <c r="J79" s="4"/>
      <c r="K79" s="41"/>
      <c r="L79" s="6"/>
      <c r="M79" s="6"/>
      <c r="N79" s="6"/>
      <c r="O79" s="6"/>
      <c r="P79" s="17"/>
      <c r="Q79" s="12" t="s">
        <v>56</v>
      </c>
      <c r="R79" s="38">
        <f>R77+M77</f>
        <v>332710</v>
      </c>
      <c r="S79" s="117"/>
    </row>
    <row r="80" spans="1:19" ht="18.75" x14ac:dyDescent="0.25">
      <c r="A80" s="117"/>
      <c r="B80" s="5" t="s">
        <v>57</v>
      </c>
      <c r="C80" s="106"/>
      <c r="D80" s="106"/>
      <c r="E80" s="122"/>
      <c r="F80" s="122"/>
      <c r="G80" s="166"/>
      <c r="H80" s="117"/>
      <c r="I80" s="117"/>
      <c r="J80" s="4"/>
      <c r="K80" s="41"/>
      <c r="L80" s="6"/>
      <c r="M80" s="6"/>
      <c r="N80" s="6"/>
      <c r="O80" s="6"/>
      <c r="P80" s="17"/>
      <c r="Q80" s="12" t="s">
        <v>58</v>
      </c>
      <c r="R80" s="38">
        <f>R79/12</f>
        <v>27725.833333333332</v>
      </c>
      <c r="S80" s="117"/>
    </row>
    <row r="81" spans="1:19" ht="18.75" x14ac:dyDescent="0.3">
      <c r="A81" s="117"/>
      <c r="B81" s="5" t="s">
        <v>59</v>
      </c>
      <c r="C81" s="106"/>
      <c r="D81" s="106"/>
      <c r="E81" s="122"/>
      <c r="F81" s="122"/>
      <c r="G81" s="166"/>
      <c r="H81" s="117"/>
      <c r="I81" s="117"/>
      <c r="J81" s="4"/>
      <c r="K81" s="41"/>
      <c r="L81" s="6"/>
      <c r="M81" s="6"/>
      <c r="N81" s="6"/>
      <c r="O81" s="6"/>
      <c r="P81" s="6"/>
      <c r="Q81" s="49" t="s">
        <v>60</v>
      </c>
      <c r="R81" s="7"/>
      <c r="S81" s="117"/>
    </row>
    <row r="82" spans="1:19" ht="19.5" thickBot="1" x14ac:dyDescent="0.3">
      <c r="A82" s="117"/>
      <c r="B82" s="16" t="s">
        <v>61</v>
      </c>
      <c r="C82" s="107"/>
      <c r="D82" s="107"/>
      <c r="E82" s="134"/>
      <c r="F82" s="134"/>
      <c r="G82" s="166"/>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7"/>
      <c r="B85" s="167"/>
      <c r="C85" s="167"/>
      <c r="D85" s="167"/>
      <c r="E85" s="167"/>
      <c r="F85" s="167"/>
      <c r="G85" s="167"/>
      <c r="H85" s="167"/>
      <c r="I85" s="167"/>
      <c r="J85"/>
      <c r="K85"/>
      <c r="L85"/>
      <c r="M85"/>
      <c r="N85"/>
      <c r="O85"/>
      <c r="P85"/>
      <c r="Q85"/>
      <c r="R85"/>
      <c r="S85" s="167"/>
    </row>
    <row r="86" spans="1:19" ht="15.75" x14ac:dyDescent="0.25">
      <c r="A86" s="167"/>
      <c r="B86" s="167"/>
      <c r="C86" s="167"/>
      <c r="D86" s="167"/>
      <c r="E86" s="167"/>
      <c r="F86" s="167"/>
      <c r="G86" s="167"/>
      <c r="H86" s="167"/>
      <c r="I86" s="167"/>
      <c r="J86"/>
      <c r="K86"/>
      <c r="L86"/>
      <c r="M86"/>
      <c r="N86"/>
      <c r="O86"/>
      <c r="P86"/>
      <c r="Q86"/>
      <c r="R86"/>
      <c r="S86" s="167"/>
    </row>
    <row r="87" spans="1:19" ht="15.75" x14ac:dyDescent="0.25">
      <c r="A87" s="167"/>
      <c r="B87" s="167"/>
      <c r="C87" s="167"/>
      <c r="D87" s="167"/>
      <c r="E87" s="167"/>
      <c r="F87" s="167"/>
      <c r="G87" s="167"/>
      <c r="H87" s="167"/>
      <c r="I87" s="167"/>
      <c r="J87"/>
      <c r="K87"/>
      <c r="L87"/>
      <c r="M87"/>
      <c r="N87"/>
      <c r="O87"/>
      <c r="P87"/>
      <c r="Q87"/>
      <c r="R87"/>
      <c r="S87" s="167"/>
    </row>
  </sheetData>
  <sheetProtection algorithmName="SHA-512" hashValue="OHTIiIQQqQcQ3cNokzOCa+yzD5482/FPzAvUyOblkEkPPyr18gjHXhbESZAmcn5UJx7zwPSz/UpRzPVp/znxQA==" saltValue="iRkD5rSBw3QWqN9byKIm/w==" spinCount="100000" sheet="1" selectLockedCells="1"/>
  <mergeCells count="1">
    <mergeCell ref="P1:R2"/>
  </mergeCells>
  <dataValidations count="3">
    <dataValidation type="list" allowBlank="1" showInputMessage="1" showErrorMessage="1" sqref="I23:I72" xr:uid="{2415AD5D-9493-4047-9733-5C7F3FCCB92B}">
      <formula1>"RAC-1, RAC-2, RAC-3"</formula1>
    </dataValidation>
    <dataValidation type="list" allowBlank="1" showInputMessage="1" showErrorMessage="1" sqref="F23:F72" xr:uid="{CC15FD96-C587-4123-B4FF-923152B83E30}">
      <formula1>"Asphalt-Rubber/Field Blend, Terminal Blend"</formula1>
    </dataValidation>
    <dataValidation type="list" allowBlank="1" showInputMessage="1" showErrorMessage="1" sqref="E23:E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1FBDF1923DEA54ABEE5AA3AFC12BB90" ma:contentTypeVersion="16" ma:contentTypeDescription="Create a new document." ma:contentTypeScope="" ma:versionID="602df64ff157311540df895408abbcc4">
  <xsd:schema xmlns:xsd="http://www.w3.org/2001/XMLSchema" xmlns:xs="http://www.w3.org/2001/XMLSchema" xmlns:p="http://schemas.microsoft.com/office/2006/metadata/properties" xmlns:ns1="http://schemas.microsoft.com/sharepoint/v3" xmlns:ns2="53e42ad1-be98-4340-99d0-0de370839da2" xmlns:ns3="9e671959-9e68-4b42-96ec-5a3372ac6387" targetNamespace="http://schemas.microsoft.com/office/2006/metadata/properties" ma:root="true" ma:fieldsID="6eca60c7be20748874557bd29b4ffa99" ns1:_="" ns2:_="" ns3:_="">
    <xsd:import namespace="http://schemas.microsoft.com/sharepoint/v3"/>
    <xsd:import namespace="53e42ad1-be98-4340-99d0-0de370839da2"/>
    <xsd:import namespace="9e671959-9e68-4b42-96ec-5a3372ac638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e42ad1-be98-4340-99d0-0de370839d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671959-9e68-4b42-96ec-5a3372ac638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74551771-a2ef-4d2b-a75f-a585135481af}" ma:internalName="TaxCatchAll" ma:showField="CatchAllData" ma:web="9e671959-9e68-4b42-96ec-5a3372ac63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53e42ad1-be98-4340-99d0-0de370839da2">
      <Terms xmlns="http://schemas.microsoft.com/office/infopath/2007/PartnerControls"/>
    </lcf76f155ced4ddcb4097134ff3c332f>
    <TaxCatchAll xmlns="9e671959-9e68-4b42-96ec-5a3372ac6387" xsi:nil="true"/>
  </documentManagement>
</p:properties>
</file>

<file path=customXml/itemProps1.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2.xml><?xml version="1.0" encoding="utf-8"?>
<ds:datastoreItem xmlns:ds="http://schemas.openxmlformats.org/officeDocument/2006/customXml" ds:itemID="{BEA32FCB-9422-4588-ABE0-5D6A68DE0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3e42ad1-be98-4340-99d0-0de370839da2"/>
    <ds:schemaRef ds:uri="9e671959-9e68-4b42-96ec-5a3372ac63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E91B8E-409C-47EC-8DDD-F09A9252EA54}">
  <ds:schemaRefs>
    <ds:schemaRef ds:uri="http://schemas.microsoft.com/sharepoint/v3"/>
    <ds:schemaRef ds:uri="http://schemas.microsoft.com/office/2006/documentManagement/types"/>
    <ds:schemaRef ds:uri="http://schemas.microsoft.com/office/2006/metadata/properties"/>
    <ds:schemaRef ds:uri="http://purl.org/dc/dcmitype/"/>
    <ds:schemaRef ds:uri="http://purl.org/dc/terms/"/>
    <ds:schemaRef ds:uri="http://purl.org/dc/elements/1.1/"/>
    <ds:schemaRef ds:uri="9e671959-9e68-4b42-96ec-5a3372ac6387"/>
    <ds:schemaRef ds:uri="http://schemas.microsoft.com/office/infopath/2007/PartnerControls"/>
    <ds:schemaRef ds:uri="http://schemas.openxmlformats.org/package/2006/metadata/core-properties"/>
    <ds:schemaRef ds:uri="53e42ad1-be98-4340-99d0-0de370839da2"/>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Payment Calc Sum – Tri Tier 1</vt:lpstr>
      <vt:lpstr>Samples</vt:lpstr>
      <vt:lpstr>'Payment Calc Sum – Tri Tier 1'!Print_Titles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02/26)</dc:title>
  <dc:subject>This Department of Resources Recycling and Recovery (CalRecycle) form is used to record paving projects and associated expenditures.  This form is used for all TRP17 grants and later, approved for Tier 1 rates.</dc:subject>
  <dc:creator>CalRecycle</dc:creator>
  <cp:keywords>Tire, TRP, RAC, Rubberized Pavement, Calculation</cp:keywords>
  <dc:description/>
  <cp:lastModifiedBy>Kell, Kelly@CalRecycle</cp:lastModifiedBy>
  <cp:revision/>
  <dcterms:created xsi:type="dcterms:W3CDTF">2022-09-26T22:21:43Z</dcterms:created>
  <dcterms:modified xsi:type="dcterms:W3CDTF">2026-03-06T21:41:16Z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0x01010051FBDF1923DEA54ABEE5AA3AFC12BB90</vt:lpwstr>
  </property>
  <property fmtid="{D5CDD505-2E9C-101B-9397-08002B2CF9AE}" pid="3" name="MediaServiceImageTags">
    <vt:lpwstr/>
  </property>
  <property fmtid="{D5CDD505-2E9C-101B-9397-08002B2CF9AE}" pid="4" name="_ExtendedDescription">
    <vt:lpwstr/>
  </property>
</Properties>
</file>